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4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'Sheet1'!$A$1:$L$95</definedName>
  </definedNames>
  <calcPr fullCalcOnLoad="1"/>
</workbook>
</file>

<file path=xl/sharedStrings.xml><?xml version="1.0" encoding="utf-8"?>
<sst xmlns="http://schemas.openxmlformats.org/spreadsheetml/2006/main" count="155" uniqueCount="101">
  <si>
    <t>Transitional</t>
  </si>
  <si>
    <t>Medicare $</t>
  </si>
  <si>
    <t>Change</t>
  </si>
  <si>
    <t>Total</t>
  </si>
  <si>
    <t>Medicare</t>
  </si>
  <si>
    <t>Difference</t>
  </si>
  <si>
    <t>HCPCS</t>
  </si>
  <si>
    <t>DESCRIPTION</t>
  </si>
  <si>
    <t>in RVUs</t>
  </si>
  <si>
    <t>in RVU %</t>
  </si>
  <si>
    <t>C.F. &amp; RVUs</t>
  </si>
  <si>
    <t>in $$$</t>
  </si>
  <si>
    <t>Fna w/o image</t>
  </si>
  <si>
    <t>Drainage of skin abscess</t>
  </si>
  <si>
    <t>Removal of fixation device</t>
  </si>
  <si>
    <t>Diagnostic laryngoscopy</t>
  </si>
  <si>
    <t>Diagnostic anoscopy</t>
  </si>
  <si>
    <t>Insert uteri tandems/ovoids</t>
  </si>
  <si>
    <t>other $</t>
  </si>
  <si>
    <t>Pelvic examination</t>
  </si>
  <si>
    <t>Echograp trans r, pros study</t>
  </si>
  <si>
    <t>Echo guide for biopsy</t>
  </si>
  <si>
    <t>Echo guidance radiotherapy</t>
  </si>
  <si>
    <t>Radiation therapy planning</t>
  </si>
  <si>
    <t>Set radiation therapy field</t>
  </si>
  <si>
    <t>Radiation therapy dose plan</t>
  </si>
  <si>
    <t>Radiotherapy dose plan, imrt</t>
  </si>
  <si>
    <t>Teletx isodose plan simple</t>
  </si>
  <si>
    <t>Teletx isodose plan intermed</t>
  </si>
  <si>
    <t>Teletx isodose plan complex</t>
  </si>
  <si>
    <t>Special teletx port plan</t>
  </si>
  <si>
    <t>Brachytx isodose calc simp</t>
  </si>
  <si>
    <t>Brachytx isodose calc interm</t>
  </si>
  <si>
    <t>Brachytx isodose plan compl</t>
  </si>
  <si>
    <t>Special radiation dosimetry</t>
  </si>
  <si>
    <t>Radiation treatment aid(s)</t>
  </si>
  <si>
    <t>Stereoscopic x-ray guidance</t>
  </si>
  <si>
    <t>Radiation tx management, x5</t>
  </si>
  <si>
    <t>Radiation therapy management</t>
  </si>
  <si>
    <t>Stereotactic radiation trmt</t>
  </si>
  <si>
    <t>SBRT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</si>
  <si>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</si>
  <si>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</si>
  <si>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</si>
  <si>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</si>
  <si>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</si>
  <si>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</si>
  <si>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Apply interstit radiat simpl</t>
  </si>
  <si>
    <t>Apply interstit radiat inter</t>
  </si>
  <si>
    <t>Apply interstit radiat compl</t>
  </si>
  <si>
    <t>change in</t>
  </si>
  <si>
    <t>Apply surface radiation</t>
  </si>
  <si>
    <t>radonc $</t>
  </si>
  <si>
    <t>Radiation handling</t>
  </si>
  <si>
    <t>Placement interstitial devices</t>
  </si>
  <si>
    <t>Trans. Needle Plcmnt- prostate</t>
  </si>
  <si>
    <t>NOTE: changes above relate ONLY to Medicare payments</t>
  </si>
  <si>
    <t>Facility Total</t>
  </si>
  <si>
    <t>CPTs+</t>
  </si>
  <si>
    <t>HDR Brachytx, 1 channel</t>
  </si>
  <si>
    <t>HDR Brachytx, 2-12 channels</t>
  </si>
  <si>
    <t>HDR Brachytx, &gt;12 channels</t>
  </si>
  <si>
    <t>Totals</t>
  </si>
  <si>
    <t>Percent</t>
  </si>
  <si>
    <t>Office/Outpatient Visit, New</t>
  </si>
  <si>
    <t>Office/Outpatient Visit, Est.</t>
  </si>
  <si>
    <t>Initial Hospital Care</t>
  </si>
  <si>
    <t>Subsequent Hospital Care</t>
  </si>
  <si>
    <t>Prolonged Service, Office</t>
  </si>
  <si>
    <t>Prolonged Svc, w/o Contact</t>
  </si>
  <si>
    <t>Prolonged Svc, w/o Contact-add</t>
  </si>
  <si>
    <t>Behav Chng Smoking, 3-10 min</t>
  </si>
  <si>
    <t>Behav Chng Smoking, &gt; 10 min</t>
  </si>
  <si>
    <t>Cone Beam CT - Professional</t>
  </si>
  <si>
    <t>MLC Devices for IMRT</t>
  </si>
  <si>
    <t>E&amp;M $</t>
  </si>
  <si>
    <t>Plcmt needles, caths, pelvic region</t>
  </si>
  <si>
    <t xml:space="preserve"> </t>
  </si>
  <si>
    <t>Placement interstitial devices, H&amp;N</t>
  </si>
  <si>
    <t>Hospital Discharge Day</t>
  </si>
  <si>
    <r>
      <rPr>
        <u val="single"/>
        <sz val="10"/>
        <rFont val="Arial"/>
        <family val="2"/>
      </rPr>
      <t>Note</t>
    </r>
    <r>
      <rPr>
        <sz val="10"/>
        <rFont val="Arial"/>
        <family val="0"/>
      </rPr>
      <t>: adjust for any Medicare Advantage plans paying &gt;100% of Medicare</t>
    </r>
  </si>
  <si>
    <t>2012</t>
  </si>
  <si>
    <r>
      <t>w/</t>
    </r>
    <r>
      <rPr>
        <b/>
        <sz val="9"/>
        <rFont val="Arial"/>
        <family val="2"/>
      </rPr>
      <t>2012</t>
    </r>
  </si>
  <si>
    <t>Afterloading vaginal cylinder, HDR</t>
  </si>
  <si>
    <t>2013:12</t>
  </si>
  <si>
    <r>
      <t>w/</t>
    </r>
    <r>
      <rPr>
        <b/>
        <sz val="9"/>
        <rFont val="Arial"/>
        <family val="2"/>
      </rPr>
      <t>2012*</t>
    </r>
    <r>
      <rPr>
        <sz val="9"/>
        <rFont val="Arial"/>
        <family val="2"/>
      </rPr>
      <t xml:space="preserve"> </t>
    </r>
  </si>
  <si>
    <r>
      <t>w/</t>
    </r>
    <r>
      <rPr>
        <b/>
        <sz val="9"/>
        <rFont val="Arial"/>
        <family val="2"/>
      </rPr>
      <t>2013</t>
    </r>
  </si>
  <si>
    <r>
      <t>Copyright SATRO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2012-13</t>
    </r>
  </si>
  <si>
    <t>Spreadsheet created by P. Williams</t>
  </si>
  <si>
    <t>2012*</t>
  </si>
  <si>
    <r>
      <rPr>
        <u val="single"/>
        <sz val="10"/>
        <color indexed="8"/>
        <rFont val="Arial"/>
        <family val="2"/>
      </rPr>
      <t>Note</t>
    </r>
    <r>
      <rPr>
        <sz val="10"/>
        <color indexed="8"/>
        <rFont val="Arial"/>
        <family val="2"/>
      </rPr>
      <t>: neither 2013 nor 2012 RVUs above are adjusted for state GPCIs</t>
    </r>
  </si>
  <si>
    <t>2013</t>
  </si>
  <si>
    <t>Nuclear rx intra-arterial</t>
  </si>
  <si>
    <r>
      <rPr>
        <u val="single"/>
        <sz val="10"/>
        <rFont val="Arial"/>
        <family val="2"/>
      </rPr>
      <t>Note</t>
    </r>
    <r>
      <rPr>
        <sz val="10"/>
        <rFont val="Arial"/>
        <family val="2"/>
      </rPr>
      <t>: red denotes CPTs with negative RVU updates for CY 2013</t>
    </r>
  </si>
  <si>
    <r>
      <rPr>
        <u val="single"/>
        <sz val="10"/>
        <rFont val="Arial"/>
        <family val="2"/>
      </rPr>
      <t>Note</t>
    </r>
    <r>
      <rPr>
        <sz val="10"/>
        <rFont val="Arial"/>
        <family val="2"/>
      </rPr>
      <t>: CY 2013 C.F. declines to $34.0230, from $34.0376</t>
    </r>
  </si>
  <si>
    <t xml:space="preserve">CY 2013 Hospital Physician Part B RVUs with CF Change SATRO updated.xls  </t>
  </si>
  <si>
    <t xml:space="preserve">   chargeable CPT frequencies</t>
  </si>
  <si>
    <t xml:space="preserve"> * In Column H, enter your CY 2012 total Medicare</t>
  </si>
  <si>
    <t xml:space="preserve">    CMS-1524-FC (2012), </t>
  </si>
  <si>
    <r>
      <rPr>
        <u val="single"/>
        <sz val="10"/>
        <color indexed="8"/>
        <rFont val="Arial"/>
        <family val="2"/>
      </rPr>
      <t>Sources</t>
    </r>
    <r>
      <rPr>
        <sz val="10"/>
        <color indexed="8"/>
        <rFont val="Arial"/>
        <family val="2"/>
      </rPr>
      <t xml:space="preserve">:  CMS-1590-FC (2013), RVU13AR (2013); </t>
    </r>
  </si>
  <si>
    <t>(Updated 2-22-13)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</si>
</sst>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  <numFmt numFmtId="167" formatCode="0.0%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 Narrow"/>
      <family val="2"/>
    </font>
    <font>
      <u val="single"/>
      <sz val="8"/>
      <name val="Arial"/>
      <family val="2"/>
    </font>
    <font>
      <u val="single"/>
      <sz val="8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u val="single"/>
      <sz val="10"/>
      <color indexed="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 applyProtection="1" quotePrefix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55" applyNumberFormat="1" applyFont="1" applyBorder="1" applyAlignment="1" applyProtection="1" quotePrefix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55" applyNumberFormat="1" applyFont="1" applyBorder="1" applyAlignment="1" applyProtection="1" quotePrefix="1">
      <alignment horizontal="right"/>
      <protection locked="0"/>
    </xf>
    <xf numFmtId="0" fontId="15" fillId="0" borderId="0" xfId="55" applyNumberFormat="1" applyFont="1" applyBorder="1" applyAlignment="1" applyProtection="1" quotePrefix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55" applyNumberFormat="1" applyFont="1" applyBorder="1" applyAlignment="1" applyProtection="1">
      <alignment/>
      <protection locked="0"/>
    </xf>
    <xf numFmtId="5" fontId="11" fillId="0" borderId="0" xfId="0" applyNumberFormat="1" applyFont="1" applyAlignment="1" applyProtection="1">
      <alignment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6" fontId="5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5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2" xfId="55" applyNumberFormat="1" applyFont="1" applyBorder="1" applyAlignment="1" applyProtection="1" quotePrefix="1">
      <alignment horizontal="right"/>
      <protection locked="0"/>
    </xf>
    <xf numFmtId="0" fontId="1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Font="1" applyAlignment="1" applyProtection="1">
      <alignment horizontal="center"/>
      <protection/>
    </xf>
    <xf numFmtId="10" fontId="5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10" fontId="0" fillId="0" borderId="11" xfId="0" applyNumberFormat="1" applyFont="1" applyBorder="1" applyAlignment="1" applyProtection="1">
      <alignment horizontal="center"/>
      <protection locked="0"/>
    </xf>
    <xf numFmtId="2" fontId="0" fillId="0" borderId="11" xfId="55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6" fontId="0" fillId="0" borderId="11" xfId="0" applyNumberFormat="1" applyFont="1" applyBorder="1" applyAlignment="1" applyProtection="1">
      <alignment/>
      <protection locked="0"/>
    </xf>
    <xf numFmtId="38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6" fontId="0" fillId="0" borderId="0" xfId="0" applyNumberFormat="1" applyFont="1" applyBorder="1" applyAlignment="1" applyProtection="1">
      <alignment/>
      <protection locked="0"/>
    </xf>
    <xf numFmtId="6" fontId="0" fillId="0" borderId="0" xfId="0" applyNumberFormat="1" applyFont="1" applyAlignment="1" applyProtection="1">
      <alignment horizontal="center"/>
      <protection locked="0"/>
    </xf>
    <xf numFmtId="38" fontId="0" fillId="0" borderId="0" xfId="0" applyNumberFormat="1" applyFont="1" applyAlignment="1" applyProtection="1">
      <alignment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10" fontId="0" fillId="0" borderId="16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6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55" applyNumberFormat="1" applyFont="1" applyBorder="1" applyAlignment="1" applyProtection="1" quotePrefix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  <xf numFmtId="2" fontId="58" fillId="0" borderId="11" xfId="0" applyNumberFormat="1" applyFont="1" applyBorder="1" applyAlignment="1" applyProtection="1">
      <alignment horizontal="center"/>
      <protection locked="0"/>
    </xf>
    <xf numFmtId="10" fontId="58" fillId="0" borderId="11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38" fontId="0" fillId="0" borderId="0" xfId="0" applyNumberFormat="1" applyFont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6" fontId="0" fillId="0" borderId="0" xfId="0" applyNumberFormat="1" applyFont="1" applyFill="1" applyBorder="1" applyAlignment="1" applyProtection="1">
      <alignment/>
      <protection/>
    </xf>
    <xf numFmtId="2" fontId="58" fillId="0" borderId="17" xfId="0" applyNumberFormat="1" applyFont="1" applyBorder="1" applyAlignment="1" applyProtection="1">
      <alignment horizontal="center"/>
      <protection locked="0"/>
    </xf>
    <xf numFmtId="10" fontId="58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 quotePrefix="1">
      <alignment horizontal="center"/>
      <protection locked="0"/>
    </xf>
    <xf numFmtId="6" fontId="0" fillId="0" borderId="10" xfId="0" applyNumberFormat="1" applyFont="1" applyBorder="1" applyAlignment="1" applyProtection="1">
      <alignment/>
      <protection locked="0"/>
    </xf>
    <xf numFmtId="38" fontId="58" fillId="0" borderId="11" xfId="0" applyNumberFormat="1" applyFont="1" applyBorder="1" applyAlignment="1" applyProtection="1">
      <alignment/>
      <protection locked="0"/>
    </xf>
    <xf numFmtId="38" fontId="58" fillId="0" borderId="17" xfId="0" applyNumberFormat="1" applyFont="1" applyBorder="1" applyAlignment="1" applyProtection="1">
      <alignment/>
      <protection locked="0"/>
    </xf>
    <xf numFmtId="38" fontId="10" fillId="0" borderId="10" xfId="0" applyNumberFormat="1" applyFont="1" applyBorder="1" applyAlignment="1" applyProtection="1">
      <alignment/>
      <protection locked="0"/>
    </xf>
    <xf numFmtId="6" fontId="0" fillId="0" borderId="16" xfId="0" applyNumberFormat="1" applyFont="1" applyBorder="1" applyAlignment="1" applyProtection="1">
      <alignment/>
      <protection locked="0"/>
    </xf>
    <xf numFmtId="38" fontId="0" fillId="0" borderId="16" xfId="0" applyNumberFormat="1" applyFont="1" applyBorder="1" applyAlignment="1" applyProtection="1">
      <alignment/>
      <protection locked="0"/>
    </xf>
    <xf numFmtId="10" fontId="0" fillId="0" borderId="11" xfId="0" applyNumberFormat="1" applyFont="1" applyFill="1" applyBorder="1" applyAlignment="1" applyProtection="1">
      <alignment/>
      <protection locked="0"/>
    </xf>
    <xf numFmtId="2" fontId="58" fillId="0" borderId="16" xfId="0" applyNumberFormat="1" applyFont="1" applyBorder="1" applyAlignment="1" applyProtection="1">
      <alignment horizontal="center"/>
      <protection locked="0"/>
    </xf>
    <xf numFmtId="10" fontId="58" fillId="0" borderId="16" xfId="0" applyNumberFormat="1" applyFont="1" applyBorder="1" applyAlignment="1" applyProtection="1">
      <alignment horizontal="center"/>
      <protection locked="0"/>
    </xf>
    <xf numFmtId="38" fontId="58" fillId="0" borderId="18" xfId="0" applyNumberFormat="1" applyFon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10" xfId="0" applyBorder="1" applyAlignment="1">
      <alignment/>
    </xf>
    <xf numFmtId="0" fontId="21" fillId="0" borderId="0" xfId="0" applyFont="1" applyFill="1" applyBorder="1" applyAlignment="1" applyProtection="1" quotePrefix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55" applyNumberFormat="1" applyFont="1" applyFill="1" applyBorder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57">
      <selection activeCell="K90" sqref="K90"/>
    </sheetView>
  </sheetViews>
  <sheetFormatPr defaultColWidth="9.140625" defaultRowHeight="12.75"/>
  <cols>
    <col min="1" max="1" width="7.421875" style="2" customWidth="1"/>
    <col min="2" max="2" width="3.8515625" style="2" customWidth="1"/>
    <col min="3" max="3" width="34.140625" style="2" customWidth="1"/>
    <col min="4" max="5" width="9.8515625" style="2" customWidth="1"/>
    <col min="6" max="7" width="9.7109375" style="2" customWidth="1"/>
    <col min="8" max="8" width="7.7109375" style="2" customWidth="1"/>
    <col min="9" max="10" width="12.7109375" style="2" customWidth="1"/>
    <col min="11" max="11" width="11.00390625" style="2" customWidth="1"/>
    <col min="12" max="12" width="11.421875" style="2" customWidth="1"/>
    <col min="13" max="16384" width="9.140625" style="2" customWidth="1"/>
  </cols>
  <sheetData>
    <row r="1" spans="2:11" ht="12.75">
      <c r="B1" s="3"/>
      <c r="C1" s="3"/>
      <c r="D1" s="4" t="s">
        <v>81</v>
      </c>
      <c r="E1" s="4"/>
      <c r="F1" s="4" t="s">
        <v>84</v>
      </c>
      <c r="G1" s="4" t="s">
        <v>84</v>
      </c>
      <c r="H1" s="90" t="s">
        <v>89</v>
      </c>
      <c r="I1" s="5" t="s">
        <v>1</v>
      </c>
      <c r="J1" s="5" t="s">
        <v>1</v>
      </c>
      <c r="K1" s="4" t="s">
        <v>84</v>
      </c>
    </row>
    <row r="2" spans="1:11" ht="12.75">
      <c r="A2" s="3"/>
      <c r="B2" s="3"/>
      <c r="C2" s="3"/>
      <c r="D2" s="79" t="s">
        <v>0</v>
      </c>
      <c r="E2" s="4" t="s">
        <v>91</v>
      </c>
      <c r="F2" s="6" t="s">
        <v>2</v>
      </c>
      <c r="G2" s="6" t="s">
        <v>2</v>
      </c>
      <c r="H2" s="5" t="s">
        <v>4</v>
      </c>
      <c r="I2" s="7" t="s">
        <v>82</v>
      </c>
      <c r="J2" s="8" t="s">
        <v>86</v>
      </c>
      <c r="K2" s="5" t="s">
        <v>5</v>
      </c>
    </row>
    <row r="3" spans="1:11" ht="12.75">
      <c r="A3" s="9" t="s">
        <v>6</v>
      </c>
      <c r="B3" s="10"/>
      <c r="C3" s="9" t="s">
        <v>7</v>
      </c>
      <c r="D3" s="11" t="s">
        <v>57</v>
      </c>
      <c r="E3" s="46" t="s">
        <v>57</v>
      </c>
      <c r="F3" s="12" t="s">
        <v>8</v>
      </c>
      <c r="G3" s="12" t="s">
        <v>9</v>
      </c>
      <c r="H3" s="13" t="s">
        <v>58</v>
      </c>
      <c r="I3" s="11" t="s">
        <v>10</v>
      </c>
      <c r="J3" s="11" t="s">
        <v>10</v>
      </c>
      <c r="K3" s="13" t="s">
        <v>11</v>
      </c>
    </row>
    <row r="4" spans="1:13" ht="12.75">
      <c r="A4" s="14">
        <v>10021</v>
      </c>
      <c r="C4" s="15" t="s">
        <v>12</v>
      </c>
      <c r="D4" s="57">
        <v>2.07</v>
      </c>
      <c r="E4" s="57">
        <v>2.08</v>
      </c>
      <c r="F4" s="62">
        <f>E4-D4</f>
        <v>0.010000000000000231</v>
      </c>
      <c r="G4" s="59">
        <f>F4/D4</f>
        <v>0.004830917874396247</v>
      </c>
      <c r="H4" s="83"/>
      <c r="I4" s="66">
        <f>D4*34.0376*H4</f>
        <v>0</v>
      </c>
      <c r="J4" s="66">
        <f>E4*34.023*H4</f>
        <v>0</v>
      </c>
      <c r="K4" s="66">
        <f>+J4-I4</f>
        <v>0</v>
      </c>
      <c r="L4" s="14"/>
      <c r="M4" s="14"/>
    </row>
    <row r="5" spans="1:13" ht="12.75">
      <c r="A5" s="14">
        <v>10060</v>
      </c>
      <c r="C5" s="15" t="s">
        <v>13</v>
      </c>
      <c r="D5" s="57">
        <v>2.77</v>
      </c>
      <c r="E5" s="57">
        <v>2.86</v>
      </c>
      <c r="F5" s="62">
        <f aca="true" t="shared" si="0" ref="F5:F45">E5-D5</f>
        <v>0.08999999999999986</v>
      </c>
      <c r="G5" s="59">
        <f aca="true" t="shared" si="1" ref="G5:G45">F5/D5</f>
        <v>0.032490974729241826</v>
      </c>
      <c r="H5" s="83"/>
      <c r="I5" s="67">
        <f>D5*34.0376*H5</f>
        <v>0</v>
      </c>
      <c r="J5" s="67">
        <f aca="true" t="shared" si="2" ref="J5:J49">E5*34.023*H5</f>
        <v>0</v>
      </c>
      <c r="K5" s="67">
        <f aca="true" t="shared" si="3" ref="K5:K44">+J5-I5</f>
        <v>0</v>
      </c>
      <c r="L5" s="14"/>
      <c r="M5" s="14"/>
    </row>
    <row r="6" spans="1:13" ht="12.75">
      <c r="A6" s="14">
        <v>20665</v>
      </c>
      <c r="C6" s="15" t="s">
        <v>14</v>
      </c>
      <c r="D6" s="57">
        <v>2.62</v>
      </c>
      <c r="E6" s="57">
        <v>2.62</v>
      </c>
      <c r="F6" s="62">
        <f t="shared" si="0"/>
        <v>0</v>
      </c>
      <c r="G6" s="59">
        <f t="shared" si="1"/>
        <v>0</v>
      </c>
      <c r="H6" s="83"/>
      <c r="I6" s="67">
        <f aca="true" t="shared" si="4" ref="I6:I49">D6*34.0376*H6</f>
        <v>0</v>
      </c>
      <c r="J6" s="67">
        <f t="shared" si="2"/>
        <v>0</v>
      </c>
      <c r="K6" s="67">
        <f t="shared" si="3"/>
        <v>0</v>
      </c>
      <c r="L6" s="14"/>
      <c r="M6" s="14"/>
    </row>
    <row r="7" spans="1:13" ht="12.75">
      <c r="A7" s="14">
        <v>31575</v>
      </c>
      <c r="C7" s="15" t="s">
        <v>15</v>
      </c>
      <c r="D7" s="57">
        <v>2.28</v>
      </c>
      <c r="E7" s="57">
        <v>2.28</v>
      </c>
      <c r="F7" s="62">
        <f t="shared" si="0"/>
        <v>0</v>
      </c>
      <c r="G7" s="59">
        <f t="shared" si="1"/>
        <v>0</v>
      </c>
      <c r="H7" s="83"/>
      <c r="I7" s="67">
        <f>D7*34.0376*H7</f>
        <v>0</v>
      </c>
      <c r="J7" s="67">
        <f t="shared" si="2"/>
        <v>0</v>
      </c>
      <c r="K7" s="67">
        <f t="shared" si="3"/>
        <v>0</v>
      </c>
      <c r="L7" s="14"/>
      <c r="M7" s="14"/>
    </row>
    <row r="8" spans="1:13" ht="12.75">
      <c r="A8" s="14">
        <v>41019</v>
      </c>
      <c r="C8" s="48" t="s">
        <v>78</v>
      </c>
      <c r="D8" s="57">
        <v>13.46</v>
      </c>
      <c r="E8" s="57">
        <v>13.48</v>
      </c>
      <c r="F8" s="62">
        <f t="shared" si="0"/>
        <v>0.019999999999999574</v>
      </c>
      <c r="G8" s="59">
        <f t="shared" si="1"/>
        <v>0.0014858841010400871</v>
      </c>
      <c r="H8" s="83"/>
      <c r="I8" s="67">
        <f t="shared" si="4"/>
        <v>0</v>
      </c>
      <c r="J8" s="67">
        <f t="shared" si="2"/>
        <v>0</v>
      </c>
      <c r="K8" s="67">
        <f t="shared" si="3"/>
        <v>0</v>
      </c>
      <c r="L8" s="14"/>
      <c r="M8" s="14"/>
    </row>
    <row r="9" spans="1:13" ht="12.75">
      <c r="A9" s="14">
        <v>46600</v>
      </c>
      <c r="C9" s="15" t="s">
        <v>16</v>
      </c>
      <c r="D9" s="57">
        <v>1.18</v>
      </c>
      <c r="E9" s="57">
        <v>1.23</v>
      </c>
      <c r="F9" s="62">
        <f t="shared" si="0"/>
        <v>0.050000000000000044</v>
      </c>
      <c r="G9" s="59">
        <f t="shared" si="1"/>
        <v>0.04237288135593224</v>
      </c>
      <c r="H9" s="83"/>
      <c r="I9" s="67">
        <f t="shared" si="4"/>
        <v>0</v>
      </c>
      <c r="J9" s="67">
        <f t="shared" si="2"/>
        <v>0</v>
      </c>
      <c r="K9" s="67">
        <f t="shared" si="3"/>
        <v>0</v>
      </c>
      <c r="L9" s="14"/>
      <c r="M9" s="14"/>
    </row>
    <row r="10" spans="1:13" ht="12.75">
      <c r="A10" s="14">
        <v>55875</v>
      </c>
      <c r="C10" s="15" t="s">
        <v>55</v>
      </c>
      <c r="D10" s="57">
        <v>22.56</v>
      </c>
      <c r="E10" s="57">
        <v>22.17</v>
      </c>
      <c r="F10" s="80">
        <f t="shared" si="0"/>
        <v>-0.389999999999997</v>
      </c>
      <c r="G10" s="81">
        <f t="shared" si="1"/>
        <v>-0.01728723404255306</v>
      </c>
      <c r="H10" s="83"/>
      <c r="I10" s="67">
        <f t="shared" si="4"/>
        <v>0</v>
      </c>
      <c r="J10" s="92">
        <f t="shared" si="2"/>
        <v>0</v>
      </c>
      <c r="K10" s="92">
        <f t="shared" si="3"/>
        <v>0</v>
      </c>
      <c r="L10" s="14"/>
      <c r="M10" s="14"/>
    </row>
    <row r="11" spans="1:14" ht="12.75">
      <c r="A11" s="14">
        <v>55876</v>
      </c>
      <c r="C11" s="15" t="s">
        <v>54</v>
      </c>
      <c r="D11" s="57">
        <v>2.98</v>
      </c>
      <c r="E11" s="57">
        <v>2.91</v>
      </c>
      <c r="F11" s="80">
        <f t="shared" si="0"/>
        <v>-0.06999999999999984</v>
      </c>
      <c r="G11" s="81">
        <f t="shared" si="1"/>
        <v>-0.023489932885905986</v>
      </c>
      <c r="H11" s="83"/>
      <c r="I11" s="67">
        <f t="shared" si="4"/>
        <v>0</v>
      </c>
      <c r="J11" s="92">
        <f t="shared" si="2"/>
        <v>0</v>
      </c>
      <c r="K11" s="92">
        <f>+J11-I11</f>
        <v>0</v>
      </c>
      <c r="L11" s="14"/>
      <c r="M11" s="14"/>
      <c r="N11" s="63"/>
    </row>
    <row r="12" spans="1:13" ht="12.75">
      <c r="A12" s="17">
        <v>55920</v>
      </c>
      <c r="C12" s="15" t="s">
        <v>76</v>
      </c>
      <c r="D12" s="57">
        <v>12.81</v>
      </c>
      <c r="E12" s="57">
        <v>12.89</v>
      </c>
      <c r="F12" s="62">
        <f t="shared" si="0"/>
        <v>0.08000000000000007</v>
      </c>
      <c r="G12" s="59">
        <f t="shared" si="1"/>
        <v>0.006245120999219365</v>
      </c>
      <c r="H12" s="83"/>
      <c r="I12" s="67">
        <f t="shared" si="4"/>
        <v>0</v>
      </c>
      <c r="J12" s="67">
        <f t="shared" si="2"/>
        <v>0</v>
      </c>
      <c r="K12" s="67">
        <f t="shared" si="3"/>
        <v>0</v>
      </c>
      <c r="M12" s="14"/>
    </row>
    <row r="13" spans="1:13" ht="12.75">
      <c r="A13" s="14">
        <v>57155</v>
      </c>
      <c r="B13" s="14"/>
      <c r="C13" s="48" t="s">
        <v>17</v>
      </c>
      <c r="D13" s="57">
        <v>8.2</v>
      </c>
      <c r="E13" s="57">
        <v>8.29</v>
      </c>
      <c r="F13" s="62">
        <f t="shared" si="0"/>
        <v>0.08999999999999986</v>
      </c>
      <c r="G13" s="59">
        <f t="shared" si="1"/>
        <v>0.010975609756097545</v>
      </c>
      <c r="H13" s="83"/>
      <c r="I13" s="67">
        <f t="shared" si="4"/>
        <v>0</v>
      </c>
      <c r="J13" s="67">
        <f t="shared" si="2"/>
        <v>0</v>
      </c>
      <c r="K13" s="67">
        <f t="shared" si="3"/>
        <v>0</v>
      </c>
      <c r="M13" s="14"/>
    </row>
    <row r="14" spans="1:13" ht="12.75">
      <c r="A14" s="14">
        <v>57156</v>
      </c>
      <c r="B14" s="14"/>
      <c r="C14" s="48" t="s">
        <v>83</v>
      </c>
      <c r="D14" s="57">
        <v>4.16</v>
      </c>
      <c r="E14" s="57">
        <v>4.19</v>
      </c>
      <c r="F14" s="62">
        <f t="shared" si="0"/>
        <v>0.03000000000000025</v>
      </c>
      <c r="G14" s="59">
        <f t="shared" si="1"/>
        <v>0.007211538461538521</v>
      </c>
      <c r="H14" s="83"/>
      <c r="I14" s="67">
        <f t="shared" si="4"/>
        <v>0</v>
      </c>
      <c r="J14" s="67">
        <f t="shared" si="2"/>
        <v>0</v>
      </c>
      <c r="K14" s="67">
        <f t="shared" si="3"/>
        <v>0</v>
      </c>
      <c r="L14" s="69"/>
      <c r="M14" s="14"/>
    </row>
    <row r="15" spans="1:13" ht="12.75">
      <c r="A15" s="19">
        <v>57410</v>
      </c>
      <c r="B15" s="20"/>
      <c r="C15" s="15" t="s">
        <v>19</v>
      </c>
      <c r="D15" s="57">
        <v>3.19</v>
      </c>
      <c r="E15" s="57">
        <v>3.21</v>
      </c>
      <c r="F15" s="62">
        <f t="shared" si="0"/>
        <v>0.020000000000000018</v>
      </c>
      <c r="G15" s="59">
        <f t="shared" si="1"/>
        <v>0.006269592476489034</v>
      </c>
      <c r="H15" s="83"/>
      <c r="I15" s="67">
        <f t="shared" si="4"/>
        <v>0</v>
      </c>
      <c r="J15" s="67">
        <f t="shared" si="2"/>
        <v>0</v>
      </c>
      <c r="K15" s="67">
        <f t="shared" si="3"/>
        <v>0</v>
      </c>
      <c r="M15" s="14"/>
    </row>
    <row r="16" spans="1:13" ht="12.75">
      <c r="A16" s="14">
        <v>76873</v>
      </c>
      <c r="B16" s="2">
        <v>26</v>
      </c>
      <c r="C16" s="44" t="s">
        <v>20</v>
      </c>
      <c r="D16" s="58">
        <v>2.24</v>
      </c>
      <c r="E16" s="58">
        <v>2.23</v>
      </c>
      <c r="F16" s="88">
        <f t="shared" si="0"/>
        <v>-0.010000000000000231</v>
      </c>
      <c r="G16" s="89">
        <f t="shared" si="1"/>
        <v>-0.004464285714285817</v>
      </c>
      <c r="H16" s="83"/>
      <c r="I16" s="67">
        <f t="shared" si="4"/>
        <v>0</v>
      </c>
      <c r="J16" s="92">
        <f t="shared" si="2"/>
        <v>0</v>
      </c>
      <c r="K16" s="93">
        <f t="shared" si="3"/>
        <v>0</v>
      </c>
      <c r="L16" s="14"/>
      <c r="M16" s="14"/>
    </row>
    <row r="17" spans="1:13" ht="12.75">
      <c r="A17" s="14">
        <v>76942</v>
      </c>
      <c r="B17" s="2">
        <v>26</v>
      </c>
      <c r="C17" s="15" t="s">
        <v>21</v>
      </c>
      <c r="D17" s="57">
        <v>0.97</v>
      </c>
      <c r="E17" s="57">
        <v>0.96</v>
      </c>
      <c r="F17" s="80">
        <f t="shared" si="0"/>
        <v>-0.010000000000000009</v>
      </c>
      <c r="G17" s="81">
        <f t="shared" si="1"/>
        <v>-0.010309278350515474</v>
      </c>
      <c r="H17" s="83"/>
      <c r="I17" s="67">
        <f t="shared" si="4"/>
        <v>0</v>
      </c>
      <c r="J17" s="92">
        <f t="shared" si="2"/>
        <v>0</v>
      </c>
      <c r="K17" s="92">
        <f t="shared" si="3"/>
        <v>0</v>
      </c>
      <c r="L17" s="68" t="s">
        <v>50</v>
      </c>
      <c r="M17" s="14"/>
    </row>
    <row r="18" spans="1:13" ht="12.75">
      <c r="A18" s="14">
        <v>76950</v>
      </c>
      <c r="B18" s="2">
        <v>26</v>
      </c>
      <c r="C18" s="21" t="s">
        <v>22</v>
      </c>
      <c r="D18" s="57">
        <v>0.84</v>
      </c>
      <c r="E18" s="57">
        <v>0.85</v>
      </c>
      <c r="F18" s="62">
        <f t="shared" si="0"/>
        <v>0.010000000000000009</v>
      </c>
      <c r="G18" s="59">
        <f t="shared" si="1"/>
        <v>0.011904761904761916</v>
      </c>
      <c r="H18" s="83"/>
      <c r="I18" s="67">
        <f t="shared" si="4"/>
        <v>0</v>
      </c>
      <c r="J18" s="67">
        <f t="shared" si="2"/>
        <v>0</v>
      </c>
      <c r="K18" s="67">
        <f t="shared" si="3"/>
        <v>0</v>
      </c>
      <c r="L18" s="69" t="s">
        <v>18</v>
      </c>
      <c r="M18" s="14"/>
    </row>
    <row r="19" spans="1:13" ht="12.75">
      <c r="A19" s="14">
        <v>76965</v>
      </c>
      <c r="B19" s="2">
        <v>26</v>
      </c>
      <c r="C19" s="21" t="s">
        <v>22</v>
      </c>
      <c r="D19" s="57">
        <v>1.95</v>
      </c>
      <c r="E19" s="57">
        <v>1.92</v>
      </c>
      <c r="F19" s="80">
        <f t="shared" si="0"/>
        <v>-0.030000000000000027</v>
      </c>
      <c r="G19" s="81">
        <f t="shared" si="1"/>
        <v>-0.0153846153846154</v>
      </c>
      <c r="H19" s="83"/>
      <c r="I19" s="67">
        <f t="shared" si="4"/>
        <v>0</v>
      </c>
      <c r="J19" s="92">
        <f t="shared" si="2"/>
        <v>0</v>
      </c>
      <c r="K19" s="92">
        <f t="shared" si="3"/>
        <v>0</v>
      </c>
      <c r="L19" s="91">
        <f>SUM(K4:K19)</f>
        <v>0</v>
      </c>
      <c r="M19" s="14"/>
    </row>
    <row r="20" spans="1:13" ht="12.75">
      <c r="A20" s="22">
        <v>77014</v>
      </c>
      <c r="B20" s="2">
        <v>26</v>
      </c>
      <c r="C20" s="22" t="s">
        <v>73</v>
      </c>
      <c r="D20" s="57">
        <v>1.23</v>
      </c>
      <c r="E20" s="57">
        <v>1.23</v>
      </c>
      <c r="F20" s="62">
        <f t="shared" si="0"/>
        <v>0</v>
      </c>
      <c r="G20" s="59">
        <f t="shared" si="1"/>
        <v>0</v>
      </c>
      <c r="H20" s="83"/>
      <c r="I20" s="67">
        <f t="shared" si="4"/>
        <v>0</v>
      </c>
      <c r="J20" s="67">
        <f t="shared" si="2"/>
        <v>0</v>
      </c>
      <c r="K20" s="67">
        <f t="shared" si="3"/>
        <v>0</v>
      </c>
      <c r="M20" s="14"/>
    </row>
    <row r="21" spans="1:13" ht="12.75">
      <c r="A21" s="14">
        <v>77261</v>
      </c>
      <c r="C21" s="21" t="s">
        <v>23</v>
      </c>
      <c r="D21" s="57">
        <v>2.09</v>
      </c>
      <c r="E21" s="57">
        <v>2.1</v>
      </c>
      <c r="F21" s="62">
        <f t="shared" si="0"/>
        <v>0.010000000000000231</v>
      </c>
      <c r="G21" s="59">
        <f t="shared" si="1"/>
        <v>0.004784688995215422</v>
      </c>
      <c r="H21" s="83"/>
      <c r="I21" s="67">
        <f t="shared" si="4"/>
        <v>0</v>
      </c>
      <c r="J21" s="67">
        <f t="shared" si="2"/>
        <v>0</v>
      </c>
      <c r="K21" s="67">
        <f t="shared" si="3"/>
        <v>0</v>
      </c>
      <c r="M21" s="14"/>
    </row>
    <row r="22" spans="1:13" ht="12.75">
      <c r="A22" s="14">
        <v>77262</v>
      </c>
      <c r="C22" s="21" t="s">
        <v>23</v>
      </c>
      <c r="D22" s="57">
        <v>3.14</v>
      </c>
      <c r="E22" s="57">
        <v>3.16</v>
      </c>
      <c r="F22" s="62">
        <f t="shared" si="0"/>
        <v>0.020000000000000018</v>
      </c>
      <c r="G22" s="59">
        <f t="shared" si="1"/>
        <v>0.006369426751592362</v>
      </c>
      <c r="H22" s="83"/>
      <c r="I22" s="67">
        <f t="shared" si="4"/>
        <v>0</v>
      </c>
      <c r="J22" s="67">
        <f t="shared" si="2"/>
        <v>0</v>
      </c>
      <c r="K22" s="67">
        <f t="shared" si="3"/>
        <v>0</v>
      </c>
      <c r="L22" s="14"/>
      <c r="M22" s="14"/>
    </row>
    <row r="23" spans="1:13" ht="12.75">
      <c r="A23" s="14">
        <v>77263</v>
      </c>
      <c r="B23" s="14"/>
      <c r="C23" s="48" t="s">
        <v>23</v>
      </c>
      <c r="D23" s="57">
        <v>4.65</v>
      </c>
      <c r="E23" s="57">
        <v>4.67</v>
      </c>
      <c r="F23" s="62">
        <f t="shared" si="0"/>
        <v>0.019999999999999574</v>
      </c>
      <c r="G23" s="59">
        <f t="shared" si="1"/>
        <v>0.004301075268817112</v>
      </c>
      <c r="H23" s="83"/>
      <c r="I23" s="67">
        <f t="shared" si="4"/>
        <v>0</v>
      </c>
      <c r="J23" s="67">
        <f t="shared" si="2"/>
        <v>0</v>
      </c>
      <c r="K23" s="67">
        <f t="shared" si="3"/>
        <v>0</v>
      </c>
      <c r="L23" s="14"/>
      <c r="M23" s="14"/>
    </row>
    <row r="24" spans="1:13" ht="12.75">
      <c r="A24" s="14">
        <v>77280</v>
      </c>
      <c r="B24" s="14">
        <v>26</v>
      </c>
      <c r="C24" s="48" t="s">
        <v>24</v>
      </c>
      <c r="D24" s="57">
        <v>1.01</v>
      </c>
      <c r="E24" s="57">
        <v>1.01</v>
      </c>
      <c r="F24" s="62">
        <f t="shared" si="0"/>
        <v>0</v>
      </c>
      <c r="G24" s="59">
        <f t="shared" si="1"/>
        <v>0</v>
      </c>
      <c r="H24" s="83"/>
      <c r="I24" s="67">
        <f t="shared" si="4"/>
        <v>0</v>
      </c>
      <c r="J24" s="67">
        <f t="shared" si="2"/>
        <v>0</v>
      </c>
      <c r="K24" s="67">
        <f t="shared" si="3"/>
        <v>0</v>
      </c>
      <c r="L24" s="14"/>
      <c r="M24" s="14"/>
    </row>
    <row r="25" spans="1:13" ht="12.75">
      <c r="A25" s="14">
        <v>77285</v>
      </c>
      <c r="B25" s="14">
        <v>26</v>
      </c>
      <c r="C25" s="48" t="s">
        <v>24</v>
      </c>
      <c r="D25" s="57">
        <v>1.52</v>
      </c>
      <c r="E25" s="57">
        <v>1.52</v>
      </c>
      <c r="F25" s="62">
        <f t="shared" si="0"/>
        <v>0</v>
      </c>
      <c r="G25" s="59">
        <f t="shared" si="1"/>
        <v>0</v>
      </c>
      <c r="H25" s="83"/>
      <c r="I25" s="67">
        <f t="shared" si="4"/>
        <v>0</v>
      </c>
      <c r="J25" s="67">
        <f t="shared" si="2"/>
        <v>0</v>
      </c>
      <c r="K25" s="67">
        <f t="shared" si="3"/>
        <v>0</v>
      </c>
      <c r="L25" s="14"/>
      <c r="M25" s="14"/>
    </row>
    <row r="26" spans="1:13" ht="12.75">
      <c r="A26" s="14">
        <v>77290</v>
      </c>
      <c r="B26" s="14">
        <v>26</v>
      </c>
      <c r="C26" s="48" t="s">
        <v>24</v>
      </c>
      <c r="D26" s="57">
        <v>2.25</v>
      </c>
      <c r="E26" s="57">
        <v>2.26</v>
      </c>
      <c r="F26" s="62">
        <f t="shared" si="0"/>
        <v>0.009999999999999787</v>
      </c>
      <c r="G26" s="59">
        <f t="shared" si="1"/>
        <v>0.00444444444444435</v>
      </c>
      <c r="H26" s="83"/>
      <c r="I26" s="67">
        <f t="shared" si="4"/>
        <v>0</v>
      </c>
      <c r="J26" s="67">
        <f t="shared" si="2"/>
        <v>0</v>
      </c>
      <c r="K26" s="67">
        <f t="shared" si="3"/>
        <v>0</v>
      </c>
      <c r="L26" s="14"/>
      <c r="M26" s="14"/>
    </row>
    <row r="27" spans="1:13" ht="12.75">
      <c r="A27" s="14">
        <v>77295</v>
      </c>
      <c r="B27" s="14">
        <v>26</v>
      </c>
      <c r="C27" s="48" t="s">
        <v>24</v>
      </c>
      <c r="D27" s="57">
        <v>6.61</v>
      </c>
      <c r="E27" s="57">
        <v>6.65</v>
      </c>
      <c r="F27" s="62">
        <f t="shared" si="0"/>
        <v>0.040000000000000036</v>
      </c>
      <c r="G27" s="59">
        <f t="shared" si="1"/>
        <v>0.006051437216338886</v>
      </c>
      <c r="H27" s="83"/>
      <c r="I27" s="67">
        <f t="shared" si="4"/>
        <v>0</v>
      </c>
      <c r="J27" s="67">
        <f t="shared" si="2"/>
        <v>0</v>
      </c>
      <c r="K27" s="67">
        <f t="shared" si="3"/>
        <v>0</v>
      </c>
      <c r="L27" s="14"/>
      <c r="M27" s="14"/>
    </row>
    <row r="28" spans="1:13" ht="12.75">
      <c r="A28" s="14">
        <v>77300</v>
      </c>
      <c r="B28" s="14">
        <v>26</v>
      </c>
      <c r="C28" s="48" t="s">
        <v>25</v>
      </c>
      <c r="D28" s="57">
        <v>0.9</v>
      </c>
      <c r="E28" s="57">
        <v>0.9</v>
      </c>
      <c r="F28" s="62">
        <f t="shared" si="0"/>
        <v>0</v>
      </c>
      <c r="G28" s="59">
        <f t="shared" si="1"/>
        <v>0</v>
      </c>
      <c r="H28" s="83"/>
      <c r="I28" s="67">
        <f t="shared" si="4"/>
        <v>0</v>
      </c>
      <c r="J28" s="67">
        <f t="shared" si="2"/>
        <v>0</v>
      </c>
      <c r="K28" s="67">
        <f t="shared" si="3"/>
        <v>0</v>
      </c>
      <c r="L28" s="14"/>
      <c r="M28" s="14"/>
    </row>
    <row r="29" spans="1:13" ht="12.75">
      <c r="A29" s="14">
        <v>77301</v>
      </c>
      <c r="B29" s="14">
        <v>26</v>
      </c>
      <c r="C29" s="48" t="s">
        <v>26</v>
      </c>
      <c r="D29" s="57">
        <v>11.57</v>
      </c>
      <c r="E29" s="57">
        <v>11.64</v>
      </c>
      <c r="F29" s="62">
        <f t="shared" si="0"/>
        <v>0.07000000000000028</v>
      </c>
      <c r="G29" s="59">
        <f t="shared" si="1"/>
        <v>0.006050129645635288</v>
      </c>
      <c r="H29" s="83"/>
      <c r="I29" s="67">
        <f t="shared" si="4"/>
        <v>0</v>
      </c>
      <c r="J29" s="67">
        <f t="shared" si="2"/>
        <v>0</v>
      </c>
      <c r="K29" s="67">
        <f t="shared" si="3"/>
        <v>0</v>
      </c>
      <c r="L29" s="14"/>
      <c r="M29" s="14"/>
    </row>
    <row r="30" spans="1:13" ht="12.75">
      <c r="A30" s="14">
        <v>77305</v>
      </c>
      <c r="B30" s="14">
        <v>26</v>
      </c>
      <c r="C30" s="48" t="s">
        <v>27</v>
      </c>
      <c r="D30" s="57">
        <v>1.01</v>
      </c>
      <c r="E30" s="57">
        <v>1.01</v>
      </c>
      <c r="F30" s="62">
        <f t="shared" si="0"/>
        <v>0</v>
      </c>
      <c r="G30" s="59">
        <f t="shared" si="1"/>
        <v>0</v>
      </c>
      <c r="H30" s="83"/>
      <c r="I30" s="67">
        <f t="shared" si="4"/>
        <v>0</v>
      </c>
      <c r="J30" s="67">
        <f t="shared" si="2"/>
        <v>0</v>
      </c>
      <c r="K30" s="67">
        <f t="shared" si="3"/>
        <v>0</v>
      </c>
      <c r="L30" s="14"/>
      <c r="M30" s="14"/>
    </row>
    <row r="31" spans="1:13" ht="12.75">
      <c r="A31" s="14">
        <v>77310</v>
      </c>
      <c r="B31" s="14">
        <v>26</v>
      </c>
      <c r="C31" s="48" t="s">
        <v>28</v>
      </c>
      <c r="D31" s="57">
        <v>1.52</v>
      </c>
      <c r="E31" s="57">
        <v>1.52</v>
      </c>
      <c r="F31" s="62">
        <f t="shared" si="0"/>
        <v>0</v>
      </c>
      <c r="G31" s="59">
        <f t="shared" si="1"/>
        <v>0</v>
      </c>
      <c r="H31" s="83"/>
      <c r="I31" s="67">
        <f t="shared" si="4"/>
        <v>0</v>
      </c>
      <c r="J31" s="67">
        <f t="shared" si="2"/>
        <v>0</v>
      </c>
      <c r="K31" s="67">
        <f t="shared" si="3"/>
        <v>0</v>
      </c>
      <c r="L31" s="14"/>
      <c r="M31" s="14"/>
    </row>
    <row r="32" spans="1:13" ht="12.75">
      <c r="A32" s="14">
        <v>77315</v>
      </c>
      <c r="B32" s="14">
        <v>26</v>
      </c>
      <c r="C32" s="48" t="s">
        <v>29</v>
      </c>
      <c r="D32" s="57">
        <v>2.25</v>
      </c>
      <c r="E32" s="57">
        <v>2.26</v>
      </c>
      <c r="F32" s="62">
        <f t="shared" si="0"/>
        <v>0.009999999999999787</v>
      </c>
      <c r="G32" s="59">
        <f t="shared" si="1"/>
        <v>0.00444444444444435</v>
      </c>
      <c r="H32" s="83"/>
      <c r="I32" s="67">
        <f t="shared" si="4"/>
        <v>0</v>
      </c>
      <c r="J32" s="67">
        <f t="shared" si="2"/>
        <v>0</v>
      </c>
      <c r="K32" s="67">
        <f t="shared" si="3"/>
        <v>0</v>
      </c>
      <c r="L32" s="14"/>
      <c r="M32" s="14"/>
    </row>
    <row r="33" spans="1:13" ht="12.75">
      <c r="A33" s="14">
        <v>77321</v>
      </c>
      <c r="B33" s="14">
        <v>26</v>
      </c>
      <c r="C33" s="48" t="s">
        <v>30</v>
      </c>
      <c r="D33" s="57">
        <v>1.37</v>
      </c>
      <c r="E33" s="57">
        <v>1.38</v>
      </c>
      <c r="F33" s="62">
        <f t="shared" si="0"/>
        <v>0.009999999999999787</v>
      </c>
      <c r="G33" s="59">
        <f t="shared" si="1"/>
        <v>0.007299270072992544</v>
      </c>
      <c r="H33" s="83"/>
      <c r="I33" s="67">
        <f t="shared" si="4"/>
        <v>0</v>
      </c>
      <c r="J33" s="67">
        <f t="shared" si="2"/>
        <v>0</v>
      </c>
      <c r="K33" s="67">
        <f t="shared" si="3"/>
        <v>0</v>
      </c>
      <c r="L33" s="14"/>
      <c r="M33" s="14"/>
    </row>
    <row r="34" spans="1:13" ht="12.75">
      <c r="A34" s="14">
        <v>77326</v>
      </c>
      <c r="B34" s="14">
        <v>26</v>
      </c>
      <c r="C34" s="48" t="s">
        <v>31</v>
      </c>
      <c r="D34" s="57">
        <v>1.34</v>
      </c>
      <c r="E34" s="57">
        <v>1.35</v>
      </c>
      <c r="F34" s="62">
        <f t="shared" si="0"/>
        <v>0.010000000000000009</v>
      </c>
      <c r="G34" s="59">
        <f t="shared" si="1"/>
        <v>0.007462686567164185</v>
      </c>
      <c r="H34" s="83"/>
      <c r="I34" s="67">
        <f t="shared" si="4"/>
        <v>0</v>
      </c>
      <c r="J34" s="67">
        <f t="shared" si="2"/>
        <v>0</v>
      </c>
      <c r="K34" s="67">
        <f t="shared" si="3"/>
        <v>0</v>
      </c>
      <c r="L34" s="14"/>
      <c r="M34" s="14"/>
    </row>
    <row r="35" spans="1:13" ht="12.75">
      <c r="A35" s="14">
        <v>77327</v>
      </c>
      <c r="B35" s="14">
        <v>26</v>
      </c>
      <c r="C35" s="48" t="s">
        <v>32</v>
      </c>
      <c r="D35" s="57">
        <v>2.01</v>
      </c>
      <c r="E35" s="57">
        <v>2.02</v>
      </c>
      <c r="F35" s="62">
        <f t="shared" si="0"/>
        <v>0.010000000000000231</v>
      </c>
      <c r="G35" s="59">
        <f t="shared" si="1"/>
        <v>0.004975124378109568</v>
      </c>
      <c r="H35" s="83"/>
      <c r="I35" s="67">
        <f t="shared" si="4"/>
        <v>0</v>
      </c>
      <c r="J35" s="67">
        <f t="shared" si="2"/>
        <v>0</v>
      </c>
      <c r="K35" s="67">
        <f t="shared" si="3"/>
        <v>0</v>
      </c>
      <c r="L35" s="14"/>
      <c r="M35" s="14"/>
    </row>
    <row r="36" spans="1:13" ht="12.75">
      <c r="A36" s="14">
        <v>77328</v>
      </c>
      <c r="B36" s="14">
        <v>26</v>
      </c>
      <c r="C36" s="48" t="s">
        <v>33</v>
      </c>
      <c r="D36" s="57">
        <v>3.02</v>
      </c>
      <c r="E36" s="57">
        <v>3.04</v>
      </c>
      <c r="F36" s="62">
        <f t="shared" si="0"/>
        <v>0.020000000000000018</v>
      </c>
      <c r="G36" s="59">
        <f t="shared" si="1"/>
        <v>0.006622516556291397</v>
      </c>
      <c r="H36" s="83"/>
      <c r="I36" s="67">
        <f t="shared" si="4"/>
        <v>0</v>
      </c>
      <c r="J36" s="67">
        <f t="shared" si="2"/>
        <v>0</v>
      </c>
      <c r="K36" s="67">
        <f t="shared" si="3"/>
        <v>0</v>
      </c>
      <c r="L36" s="14"/>
      <c r="M36" s="14"/>
    </row>
    <row r="37" spans="1:13" ht="12.75">
      <c r="A37" s="14">
        <v>77331</v>
      </c>
      <c r="B37" s="14">
        <v>26</v>
      </c>
      <c r="C37" s="48" t="s">
        <v>34</v>
      </c>
      <c r="D37" s="57">
        <v>1.26</v>
      </c>
      <c r="E37" s="57">
        <v>1.26</v>
      </c>
      <c r="F37" s="62">
        <f t="shared" si="0"/>
        <v>0</v>
      </c>
      <c r="G37" s="59">
        <f t="shared" si="1"/>
        <v>0</v>
      </c>
      <c r="H37" s="83"/>
      <c r="I37" s="67">
        <f t="shared" si="4"/>
        <v>0</v>
      </c>
      <c r="J37" s="67">
        <f t="shared" si="2"/>
        <v>0</v>
      </c>
      <c r="K37" s="67">
        <f t="shared" si="3"/>
        <v>0</v>
      </c>
      <c r="L37" s="14"/>
      <c r="M37" s="14"/>
    </row>
    <row r="38" spans="1:13" ht="12.75">
      <c r="A38" s="14">
        <v>77332</v>
      </c>
      <c r="B38" s="14">
        <v>26</v>
      </c>
      <c r="C38" s="48" t="s">
        <v>35</v>
      </c>
      <c r="D38" s="57">
        <v>0.78</v>
      </c>
      <c r="E38" s="57">
        <v>0.79</v>
      </c>
      <c r="F38" s="62">
        <f t="shared" si="0"/>
        <v>0.010000000000000009</v>
      </c>
      <c r="G38" s="59">
        <f t="shared" si="1"/>
        <v>0.012820512820512832</v>
      </c>
      <c r="H38" s="83"/>
      <c r="I38" s="67">
        <f t="shared" si="4"/>
        <v>0</v>
      </c>
      <c r="J38" s="67">
        <f t="shared" si="2"/>
        <v>0</v>
      </c>
      <c r="K38" s="67">
        <f t="shared" si="3"/>
        <v>0</v>
      </c>
      <c r="L38" s="14"/>
      <c r="M38" s="14"/>
    </row>
    <row r="39" spans="1:13" ht="12.75">
      <c r="A39" s="14">
        <v>77333</v>
      </c>
      <c r="B39" s="14">
        <v>26</v>
      </c>
      <c r="C39" s="48" t="s">
        <v>35</v>
      </c>
      <c r="D39" s="57">
        <v>1.21</v>
      </c>
      <c r="E39" s="57">
        <v>1.22</v>
      </c>
      <c r="F39" s="62">
        <f t="shared" si="0"/>
        <v>0.010000000000000009</v>
      </c>
      <c r="G39" s="59">
        <f t="shared" si="1"/>
        <v>0.008264462809917363</v>
      </c>
      <c r="H39" s="83"/>
      <c r="I39" s="67">
        <f t="shared" si="4"/>
        <v>0</v>
      </c>
      <c r="J39" s="67">
        <f t="shared" si="2"/>
        <v>0</v>
      </c>
      <c r="K39" s="67">
        <f t="shared" si="3"/>
        <v>0</v>
      </c>
      <c r="L39" s="14"/>
      <c r="M39" s="14"/>
    </row>
    <row r="40" spans="1:13" ht="12.75">
      <c r="A40" s="14">
        <v>77334</v>
      </c>
      <c r="B40" s="14">
        <v>26</v>
      </c>
      <c r="C40" s="48" t="s">
        <v>35</v>
      </c>
      <c r="D40" s="57">
        <v>1.78</v>
      </c>
      <c r="E40" s="57">
        <v>1.79</v>
      </c>
      <c r="F40" s="62">
        <f t="shared" si="0"/>
        <v>0.010000000000000009</v>
      </c>
      <c r="G40" s="59">
        <f t="shared" si="1"/>
        <v>0.005617977528089893</v>
      </c>
      <c r="H40" s="83"/>
      <c r="I40" s="67">
        <f t="shared" si="4"/>
        <v>0</v>
      </c>
      <c r="J40" s="67">
        <f t="shared" si="2"/>
        <v>0</v>
      </c>
      <c r="K40" s="67">
        <f t="shared" si="3"/>
        <v>0</v>
      </c>
      <c r="L40" s="14"/>
      <c r="M40" s="14"/>
    </row>
    <row r="41" spans="1:13" ht="12.75">
      <c r="A41" s="14">
        <v>77338</v>
      </c>
      <c r="B41" s="14">
        <v>26</v>
      </c>
      <c r="C41" s="14" t="s">
        <v>74</v>
      </c>
      <c r="D41" s="57">
        <v>6.19</v>
      </c>
      <c r="E41" s="57">
        <v>6.26</v>
      </c>
      <c r="F41" s="62">
        <f t="shared" si="0"/>
        <v>0.0699999999999994</v>
      </c>
      <c r="G41" s="59">
        <f t="shared" si="1"/>
        <v>0.011308562197091986</v>
      </c>
      <c r="H41" s="83"/>
      <c r="I41" s="67">
        <f t="shared" si="4"/>
        <v>0</v>
      </c>
      <c r="J41" s="67">
        <f t="shared" si="2"/>
        <v>0</v>
      </c>
      <c r="K41" s="67">
        <f t="shared" si="3"/>
        <v>0</v>
      </c>
      <c r="L41" s="14"/>
      <c r="M41" s="14"/>
    </row>
    <row r="42" spans="1:13" ht="12.75">
      <c r="A42" s="14">
        <v>77421</v>
      </c>
      <c r="B42" s="14">
        <v>26</v>
      </c>
      <c r="C42" s="48" t="s">
        <v>36</v>
      </c>
      <c r="D42" s="57">
        <v>0.55</v>
      </c>
      <c r="E42" s="57">
        <v>0.56</v>
      </c>
      <c r="F42" s="62">
        <f t="shared" si="0"/>
        <v>0.010000000000000009</v>
      </c>
      <c r="G42" s="59">
        <f t="shared" si="1"/>
        <v>0.018181818181818195</v>
      </c>
      <c r="H42" s="83"/>
      <c r="I42" s="67">
        <f t="shared" si="4"/>
        <v>0</v>
      </c>
      <c r="J42" s="67">
        <f t="shared" si="2"/>
        <v>0</v>
      </c>
      <c r="K42" s="67">
        <f t="shared" si="3"/>
        <v>0</v>
      </c>
      <c r="L42" s="14"/>
      <c r="M42" s="14"/>
    </row>
    <row r="43" spans="1:13" ht="12.75">
      <c r="A43" s="14">
        <v>77427</v>
      </c>
      <c r="B43" s="14"/>
      <c r="C43" s="48" t="s">
        <v>37</v>
      </c>
      <c r="D43" s="57">
        <v>5.2</v>
      </c>
      <c r="E43" s="57">
        <v>5.24</v>
      </c>
      <c r="F43" s="62">
        <f t="shared" si="0"/>
        <v>0.040000000000000036</v>
      </c>
      <c r="G43" s="59">
        <f t="shared" si="1"/>
        <v>0.007692307692307699</v>
      </c>
      <c r="H43" s="83"/>
      <c r="I43" s="67">
        <f t="shared" si="4"/>
        <v>0</v>
      </c>
      <c r="J43" s="67">
        <f t="shared" si="2"/>
        <v>0</v>
      </c>
      <c r="K43" s="67">
        <f t="shared" si="3"/>
        <v>0</v>
      </c>
      <c r="L43" s="14"/>
      <c r="M43" s="14"/>
    </row>
    <row r="44" spans="1:13" ht="12.75">
      <c r="A44" s="14">
        <v>77431</v>
      </c>
      <c r="C44" s="21" t="s">
        <v>38</v>
      </c>
      <c r="D44" s="57">
        <v>2.86</v>
      </c>
      <c r="E44" s="57">
        <v>2.88</v>
      </c>
      <c r="F44" s="62">
        <f t="shared" si="0"/>
        <v>0.020000000000000018</v>
      </c>
      <c r="G44" s="59">
        <f t="shared" si="1"/>
        <v>0.006993006993007</v>
      </c>
      <c r="H44" s="83"/>
      <c r="I44" s="67">
        <f t="shared" si="4"/>
        <v>0</v>
      </c>
      <c r="J44" s="67">
        <f t="shared" si="2"/>
        <v>0</v>
      </c>
      <c r="K44" s="67">
        <f t="shared" si="3"/>
        <v>0</v>
      </c>
      <c r="L44" s="14"/>
      <c r="M44" s="14"/>
    </row>
    <row r="45" spans="1:13" ht="12.75">
      <c r="A45" s="14">
        <v>77432</v>
      </c>
      <c r="C45" s="21" t="s">
        <v>39</v>
      </c>
      <c r="D45" s="57">
        <v>11.75</v>
      </c>
      <c r="E45" s="57">
        <v>11.79</v>
      </c>
      <c r="F45" s="62">
        <f t="shared" si="0"/>
        <v>0.03999999999999915</v>
      </c>
      <c r="G45" s="59">
        <f t="shared" si="1"/>
        <v>0.0034042553191488637</v>
      </c>
      <c r="H45" s="83"/>
      <c r="I45" s="67">
        <f t="shared" si="4"/>
        <v>0</v>
      </c>
      <c r="J45" s="67">
        <f t="shared" si="2"/>
        <v>0</v>
      </c>
      <c r="K45" s="67">
        <f>+J45-I45</f>
        <v>0</v>
      </c>
      <c r="L45" s="14"/>
      <c r="M45" s="14"/>
    </row>
    <row r="46" spans="1:13" ht="12.75">
      <c r="A46" s="14">
        <v>77435</v>
      </c>
      <c r="C46" s="21" t="s">
        <v>40</v>
      </c>
      <c r="D46" s="57">
        <v>17.62</v>
      </c>
      <c r="E46" s="57">
        <v>17.8</v>
      </c>
      <c r="F46" s="62">
        <f>E46-D46</f>
        <v>0.17999999999999972</v>
      </c>
      <c r="G46" s="59">
        <f>F46/D46</f>
        <v>0.010215664018161165</v>
      </c>
      <c r="H46" s="83"/>
      <c r="I46" s="67">
        <f t="shared" si="4"/>
        <v>0</v>
      </c>
      <c r="J46" s="67">
        <f t="shared" si="2"/>
        <v>0</v>
      </c>
      <c r="K46" s="67">
        <f>+J46-I46</f>
        <v>0</v>
      </c>
      <c r="L46" s="14"/>
      <c r="M46" s="14"/>
    </row>
    <row r="47" spans="1:13" ht="12.75">
      <c r="A47" s="14">
        <v>77470</v>
      </c>
      <c r="B47" s="2">
        <v>26</v>
      </c>
      <c r="C47" s="21" t="s">
        <v>41</v>
      </c>
      <c r="D47" s="57">
        <v>3.02</v>
      </c>
      <c r="E47" s="57">
        <v>3.04</v>
      </c>
      <c r="F47" s="62">
        <f>E47-D47</f>
        <v>0.020000000000000018</v>
      </c>
      <c r="G47" s="59">
        <f>F47/D47</f>
        <v>0.006622516556291397</v>
      </c>
      <c r="H47" s="83"/>
      <c r="I47" s="67">
        <f t="shared" si="4"/>
        <v>0</v>
      </c>
      <c r="J47" s="67">
        <f t="shared" si="2"/>
        <v>0</v>
      </c>
      <c r="K47" s="67">
        <f>+J47-I47</f>
        <v>0</v>
      </c>
      <c r="L47" s="14"/>
      <c r="M47" s="14"/>
    </row>
    <row r="48" spans="1:13" ht="12.75">
      <c r="A48" s="14">
        <v>77600</v>
      </c>
      <c r="B48" s="2">
        <v>26</v>
      </c>
      <c r="C48" s="21" t="s">
        <v>42</v>
      </c>
      <c r="D48" s="57">
        <v>2.25</v>
      </c>
      <c r="E48" s="57">
        <v>2.26</v>
      </c>
      <c r="F48" s="62">
        <f>E48-D48</f>
        <v>0.009999999999999787</v>
      </c>
      <c r="G48" s="59">
        <f>F48/D48</f>
        <v>0.00444444444444435</v>
      </c>
      <c r="H48" s="83"/>
      <c r="I48" s="67">
        <f t="shared" si="4"/>
        <v>0</v>
      </c>
      <c r="J48" s="67">
        <f t="shared" si="2"/>
        <v>0</v>
      </c>
      <c r="K48" s="67">
        <f>+J48-I48</f>
        <v>0</v>
      </c>
      <c r="L48" s="14"/>
      <c r="M48" s="14"/>
    </row>
    <row r="49" spans="1:13" ht="12.75">
      <c r="A49" s="14">
        <v>77605</v>
      </c>
      <c r="B49" s="2">
        <v>26</v>
      </c>
      <c r="C49" s="21" t="s">
        <v>42</v>
      </c>
      <c r="D49" s="57">
        <v>3.27</v>
      </c>
      <c r="E49" s="57">
        <v>3.3</v>
      </c>
      <c r="F49" s="62">
        <f>E49-D49</f>
        <v>0.029999999999999805</v>
      </c>
      <c r="G49" s="59">
        <f>F49/D49</f>
        <v>0.009174311926605444</v>
      </c>
      <c r="H49" s="83"/>
      <c r="I49" s="67">
        <f t="shared" si="4"/>
        <v>0</v>
      </c>
      <c r="J49" s="67">
        <f t="shared" si="2"/>
        <v>0</v>
      </c>
      <c r="K49" s="67">
        <f>+J49-I49</f>
        <v>0</v>
      </c>
      <c r="L49" s="14"/>
      <c r="M49" s="14"/>
    </row>
    <row r="50" spans="1:13" ht="12.75">
      <c r="A50" s="3"/>
      <c r="B50" s="3"/>
      <c r="C50" s="3"/>
      <c r="D50" s="4" t="s">
        <v>81</v>
      </c>
      <c r="E50" s="4"/>
      <c r="F50" s="4" t="s">
        <v>84</v>
      </c>
      <c r="G50" s="4" t="s">
        <v>84</v>
      </c>
      <c r="H50" s="90" t="s">
        <v>89</v>
      </c>
      <c r="I50" s="5" t="s">
        <v>1</v>
      </c>
      <c r="J50" s="5" t="s">
        <v>1</v>
      </c>
      <c r="K50" s="4" t="s">
        <v>84</v>
      </c>
      <c r="L50" s="70"/>
      <c r="M50" s="23"/>
    </row>
    <row r="51" spans="1:13" ht="12.75">
      <c r="A51" s="3"/>
      <c r="B51" s="3"/>
      <c r="C51" s="3"/>
      <c r="D51" s="45" t="s">
        <v>0</v>
      </c>
      <c r="E51" s="4" t="s">
        <v>91</v>
      </c>
      <c r="F51" s="5" t="s">
        <v>2</v>
      </c>
      <c r="G51" s="5" t="s">
        <v>2</v>
      </c>
      <c r="H51" s="5" t="s">
        <v>4</v>
      </c>
      <c r="I51" s="7" t="s">
        <v>85</v>
      </c>
      <c r="J51" s="8" t="s">
        <v>86</v>
      </c>
      <c r="K51" s="5" t="s">
        <v>5</v>
      </c>
      <c r="L51" s="70"/>
      <c r="M51" s="14"/>
    </row>
    <row r="52" spans="1:13" ht="12.75">
      <c r="A52" s="9" t="s">
        <v>6</v>
      </c>
      <c r="B52" s="10"/>
      <c r="C52" s="9" t="s">
        <v>7</v>
      </c>
      <c r="D52" s="11" t="s">
        <v>57</v>
      </c>
      <c r="E52" s="46" t="s">
        <v>57</v>
      </c>
      <c r="F52" s="11" t="s">
        <v>8</v>
      </c>
      <c r="G52" s="11" t="s">
        <v>9</v>
      </c>
      <c r="H52" s="13" t="s">
        <v>58</v>
      </c>
      <c r="I52" s="11" t="s">
        <v>10</v>
      </c>
      <c r="J52" s="11" t="s">
        <v>10</v>
      </c>
      <c r="K52" s="13" t="s">
        <v>11</v>
      </c>
      <c r="L52" s="70"/>
      <c r="M52" s="14"/>
    </row>
    <row r="53" spans="1:13" ht="12.75">
      <c r="A53" s="14">
        <v>77610</v>
      </c>
      <c r="B53" s="2">
        <v>26</v>
      </c>
      <c r="C53" s="24" t="s">
        <v>42</v>
      </c>
      <c r="D53" s="57">
        <v>2.23</v>
      </c>
      <c r="E53" s="57">
        <v>2.25</v>
      </c>
      <c r="F53" s="62">
        <f>E53-D53</f>
        <v>0.020000000000000018</v>
      </c>
      <c r="G53" s="59">
        <f>F53/D53</f>
        <v>0.00896860986547086</v>
      </c>
      <c r="H53" s="83"/>
      <c r="I53" s="66">
        <f aca="true" t="shared" si="5" ref="I53:I87">D53*34.0376*H53</f>
        <v>0</v>
      </c>
      <c r="J53" s="66">
        <f aca="true" t="shared" si="6" ref="J53:J87">E53*34.023*H53</f>
        <v>0</v>
      </c>
      <c r="K53" s="95">
        <f>+J53-I53</f>
        <v>0</v>
      </c>
      <c r="L53" s="70"/>
      <c r="M53" s="14"/>
    </row>
    <row r="54" spans="1:13" ht="12.75">
      <c r="A54" s="25">
        <v>77615</v>
      </c>
      <c r="B54" s="2">
        <v>26</v>
      </c>
      <c r="C54" s="21" t="s">
        <v>42</v>
      </c>
      <c r="D54" s="57">
        <v>3.02</v>
      </c>
      <c r="E54" s="57">
        <v>3.04</v>
      </c>
      <c r="F54" s="62">
        <f aca="true" t="shared" si="7" ref="F54:F68">E54-D54</f>
        <v>0.020000000000000018</v>
      </c>
      <c r="G54" s="59">
        <f aca="true" t="shared" si="8" ref="G54:G68">F54/D54</f>
        <v>0.006622516556291397</v>
      </c>
      <c r="H54" s="83"/>
      <c r="I54" s="67">
        <f t="shared" si="5"/>
        <v>0</v>
      </c>
      <c r="J54" s="67">
        <f t="shared" si="6"/>
        <v>0</v>
      </c>
      <c r="K54" s="67">
        <f>+J54-I54</f>
        <v>0</v>
      </c>
      <c r="L54" s="14"/>
      <c r="M54" s="14"/>
    </row>
    <row r="55" spans="1:13" ht="12.75">
      <c r="A55" s="25">
        <v>77750</v>
      </c>
      <c r="B55" s="2">
        <v>26</v>
      </c>
      <c r="C55" s="21" t="s">
        <v>43</v>
      </c>
      <c r="D55" s="57">
        <v>7.24</v>
      </c>
      <c r="E55" s="57">
        <v>7.28</v>
      </c>
      <c r="F55" s="62">
        <f t="shared" si="7"/>
        <v>0.040000000000000036</v>
      </c>
      <c r="G55" s="59">
        <f t="shared" si="8"/>
        <v>0.005524861878453044</v>
      </c>
      <c r="H55" s="83"/>
      <c r="I55" s="67">
        <f t="shared" si="5"/>
        <v>0</v>
      </c>
      <c r="J55" s="67">
        <f t="shared" si="6"/>
        <v>0</v>
      </c>
      <c r="K55" s="67">
        <f aca="true" t="shared" si="9" ref="K55:K65">+J55-I55</f>
        <v>0</v>
      </c>
      <c r="L55" s="14"/>
      <c r="M55" s="14"/>
    </row>
    <row r="56" spans="1:13" ht="12.75">
      <c r="A56" s="25">
        <v>77761</v>
      </c>
      <c r="B56" s="2">
        <v>26</v>
      </c>
      <c r="C56" s="21" t="s">
        <v>44</v>
      </c>
      <c r="D56" s="57">
        <v>5.55</v>
      </c>
      <c r="E56" s="57">
        <v>5.58</v>
      </c>
      <c r="F56" s="62">
        <f t="shared" si="7"/>
        <v>0.03000000000000025</v>
      </c>
      <c r="G56" s="59">
        <f t="shared" si="8"/>
        <v>0.005405405405405451</v>
      </c>
      <c r="H56" s="83"/>
      <c r="I56" s="67">
        <f t="shared" si="5"/>
        <v>0</v>
      </c>
      <c r="J56" s="67">
        <f t="shared" si="6"/>
        <v>0</v>
      </c>
      <c r="K56" s="67">
        <f t="shared" si="9"/>
        <v>0</v>
      </c>
      <c r="L56" s="14"/>
      <c r="M56" s="14"/>
    </row>
    <row r="57" spans="1:13" ht="12.75">
      <c r="A57" s="25">
        <v>77762</v>
      </c>
      <c r="B57" s="2">
        <v>26</v>
      </c>
      <c r="C57" s="21" t="s">
        <v>45</v>
      </c>
      <c r="D57" s="57">
        <v>8.34</v>
      </c>
      <c r="E57" s="57">
        <v>8.37</v>
      </c>
      <c r="F57" s="62">
        <f t="shared" si="7"/>
        <v>0.02999999999999936</v>
      </c>
      <c r="G57" s="59">
        <f t="shared" si="8"/>
        <v>0.003597122302158197</v>
      </c>
      <c r="H57" s="83"/>
      <c r="I57" s="67">
        <f t="shared" si="5"/>
        <v>0</v>
      </c>
      <c r="J57" s="67">
        <f t="shared" si="6"/>
        <v>0</v>
      </c>
      <c r="K57" s="67">
        <f t="shared" si="9"/>
        <v>0</v>
      </c>
      <c r="L57" s="14"/>
      <c r="M57" s="14"/>
    </row>
    <row r="58" spans="1:13" ht="12.75">
      <c r="A58" s="25">
        <v>77763</v>
      </c>
      <c r="B58" s="2">
        <v>26</v>
      </c>
      <c r="C58" s="21" t="s">
        <v>46</v>
      </c>
      <c r="D58" s="57">
        <v>12.52</v>
      </c>
      <c r="E58" s="57">
        <v>12.6</v>
      </c>
      <c r="F58" s="62">
        <f t="shared" si="7"/>
        <v>0.08000000000000007</v>
      </c>
      <c r="G58" s="59">
        <f t="shared" si="8"/>
        <v>0.006389776357827482</v>
      </c>
      <c r="H58" s="83"/>
      <c r="I58" s="67">
        <f t="shared" si="5"/>
        <v>0</v>
      </c>
      <c r="J58" s="67">
        <f t="shared" si="6"/>
        <v>0</v>
      </c>
      <c r="K58" s="67">
        <f t="shared" si="9"/>
        <v>0</v>
      </c>
      <c r="L58" s="14"/>
      <c r="M58" s="14"/>
    </row>
    <row r="59" spans="1:13" ht="12.75">
      <c r="A59" s="25">
        <v>77776</v>
      </c>
      <c r="B59" s="2">
        <v>26</v>
      </c>
      <c r="C59" s="21" t="s">
        <v>47</v>
      </c>
      <c r="D59" s="57">
        <v>6.87</v>
      </c>
      <c r="E59" s="57">
        <v>6.92</v>
      </c>
      <c r="F59" s="62">
        <f t="shared" si="7"/>
        <v>0.04999999999999982</v>
      </c>
      <c r="G59" s="59">
        <f t="shared" si="8"/>
        <v>0.007278020378457034</v>
      </c>
      <c r="H59" s="83"/>
      <c r="I59" s="67">
        <f t="shared" si="5"/>
        <v>0</v>
      </c>
      <c r="J59" s="67">
        <f t="shared" si="6"/>
        <v>0</v>
      </c>
      <c r="K59" s="67">
        <f t="shared" si="9"/>
        <v>0</v>
      </c>
      <c r="L59" s="14"/>
      <c r="M59" s="14"/>
    </row>
    <row r="60" spans="1:13" ht="12.75">
      <c r="A60" s="25">
        <v>77777</v>
      </c>
      <c r="B60" s="2">
        <v>26</v>
      </c>
      <c r="C60" s="21" t="s">
        <v>48</v>
      </c>
      <c r="D60" s="57">
        <v>11.04</v>
      </c>
      <c r="E60" s="57">
        <v>10.99</v>
      </c>
      <c r="F60" s="80">
        <f t="shared" si="7"/>
        <v>-0.049999999999998934</v>
      </c>
      <c r="G60" s="81">
        <f t="shared" si="8"/>
        <v>-0.004528985507246281</v>
      </c>
      <c r="H60" s="83"/>
      <c r="I60" s="67">
        <f t="shared" si="5"/>
        <v>0</v>
      </c>
      <c r="J60" s="92">
        <f t="shared" si="6"/>
        <v>0</v>
      </c>
      <c r="K60" s="92">
        <f t="shared" si="9"/>
        <v>0</v>
      </c>
      <c r="L60" s="14"/>
      <c r="M60" s="14"/>
    </row>
    <row r="61" spans="1:13" ht="12.75">
      <c r="A61" s="25">
        <v>77778</v>
      </c>
      <c r="B61" s="2">
        <v>26</v>
      </c>
      <c r="C61" s="21" t="s">
        <v>49</v>
      </c>
      <c r="D61" s="57">
        <v>16.37</v>
      </c>
      <c r="E61" s="57">
        <v>16.47</v>
      </c>
      <c r="F61" s="62">
        <f t="shared" si="7"/>
        <v>0.09999999999999787</v>
      </c>
      <c r="G61" s="59">
        <f t="shared" si="8"/>
        <v>0.006108735491753076</v>
      </c>
      <c r="H61" s="83"/>
      <c r="I61" s="67">
        <f t="shared" si="5"/>
        <v>0</v>
      </c>
      <c r="J61" s="67">
        <f t="shared" si="6"/>
        <v>0</v>
      </c>
      <c r="K61" s="67">
        <f t="shared" si="9"/>
        <v>0</v>
      </c>
      <c r="L61" s="14"/>
      <c r="M61" s="14"/>
    </row>
    <row r="62" spans="1:13" ht="12.75">
      <c r="A62" s="26">
        <v>77785</v>
      </c>
      <c r="B62" s="27">
        <v>26</v>
      </c>
      <c r="C62" s="28" t="s">
        <v>59</v>
      </c>
      <c r="D62" s="16">
        <v>2.06</v>
      </c>
      <c r="E62" s="16">
        <v>2.07</v>
      </c>
      <c r="F62" s="62">
        <f t="shared" si="7"/>
        <v>0.009999999999999787</v>
      </c>
      <c r="G62" s="59">
        <f t="shared" si="8"/>
        <v>0.004854368932038731</v>
      </c>
      <c r="H62" s="83"/>
      <c r="I62" s="67">
        <f t="shared" si="5"/>
        <v>0</v>
      </c>
      <c r="J62" s="67">
        <f t="shared" si="6"/>
        <v>0</v>
      </c>
      <c r="K62" s="67">
        <f t="shared" si="9"/>
        <v>0</v>
      </c>
      <c r="L62" s="69"/>
      <c r="M62" s="14"/>
    </row>
    <row r="63" spans="1:13" ht="12.75">
      <c r="A63" s="26">
        <v>77786</v>
      </c>
      <c r="B63" s="27">
        <v>26</v>
      </c>
      <c r="C63" s="28" t="s">
        <v>60</v>
      </c>
      <c r="D63" s="57">
        <v>4.68</v>
      </c>
      <c r="E63" s="57">
        <v>4.73</v>
      </c>
      <c r="F63" s="62">
        <f t="shared" si="7"/>
        <v>0.05000000000000071</v>
      </c>
      <c r="G63" s="59">
        <f t="shared" si="8"/>
        <v>0.010683760683760837</v>
      </c>
      <c r="H63" s="83"/>
      <c r="I63" s="67">
        <f t="shared" si="5"/>
        <v>0</v>
      </c>
      <c r="J63" s="67">
        <f t="shared" si="6"/>
        <v>0</v>
      </c>
      <c r="K63" s="67">
        <f t="shared" si="9"/>
        <v>0</v>
      </c>
      <c r="L63" s="71"/>
      <c r="M63" s="14"/>
    </row>
    <row r="64" spans="1:16" ht="12.75">
      <c r="A64" s="26">
        <v>77787</v>
      </c>
      <c r="B64" s="27">
        <v>26</v>
      </c>
      <c r="C64" s="28" t="s">
        <v>61</v>
      </c>
      <c r="D64" s="57">
        <v>7.12</v>
      </c>
      <c r="E64" s="57">
        <v>7.14</v>
      </c>
      <c r="F64" s="62">
        <f t="shared" si="7"/>
        <v>0.019999999999999574</v>
      </c>
      <c r="G64" s="59">
        <f t="shared" si="8"/>
        <v>0.002808988764044884</v>
      </c>
      <c r="H64" s="83"/>
      <c r="I64" s="67">
        <f t="shared" si="5"/>
        <v>0</v>
      </c>
      <c r="J64" s="67">
        <f t="shared" si="6"/>
        <v>0</v>
      </c>
      <c r="K64" s="67">
        <f t="shared" si="9"/>
        <v>0</v>
      </c>
      <c r="M64" s="72"/>
      <c r="N64" s="29"/>
      <c r="O64" s="30"/>
      <c r="P64" s="31"/>
    </row>
    <row r="65" spans="1:13" ht="12.75">
      <c r="A65" s="25">
        <v>77789</v>
      </c>
      <c r="B65" s="2">
        <v>26</v>
      </c>
      <c r="C65" s="21" t="s">
        <v>51</v>
      </c>
      <c r="D65" s="16">
        <v>1.65</v>
      </c>
      <c r="E65" s="16">
        <v>1.67</v>
      </c>
      <c r="F65" s="62">
        <f t="shared" si="7"/>
        <v>0.020000000000000018</v>
      </c>
      <c r="G65" s="59">
        <f t="shared" si="8"/>
        <v>0.012121212121212133</v>
      </c>
      <c r="H65" s="83"/>
      <c r="I65" s="67">
        <f t="shared" si="5"/>
        <v>0</v>
      </c>
      <c r="J65" s="67">
        <f t="shared" si="6"/>
        <v>0</v>
      </c>
      <c r="K65" s="67">
        <f t="shared" si="9"/>
        <v>0</v>
      </c>
      <c r="L65" s="69" t="s">
        <v>50</v>
      </c>
      <c r="M65" s="14"/>
    </row>
    <row r="66" spans="1:13" ht="12.75">
      <c r="A66" s="32">
        <v>77790</v>
      </c>
      <c r="B66" s="18">
        <v>26</v>
      </c>
      <c r="C66" s="33" t="s">
        <v>53</v>
      </c>
      <c r="D66" s="47">
        <v>1.5</v>
      </c>
      <c r="E66" s="47">
        <v>1.51</v>
      </c>
      <c r="F66" s="73">
        <f>E66-D66</f>
        <v>0.010000000000000009</v>
      </c>
      <c r="G66" s="74">
        <f>F66/D66</f>
        <v>0.006666666666666672</v>
      </c>
      <c r="H66" s="83"/>
      <c r="I66" s="67">
        <f>D66*34.0376*H66</f>
        <v>0</v>
      </c>
      <c r="J66" s="67">
        <f t="shared" si="6"/>
        <v>0</v>
      </c>
      <c r="K66" s="96">
        <f>+J66-I66</f>
        <v>0</v>
      </c>
      <c r="L66" s="69" t="s">
        <v>52</v>
      </c>
      <c r="M66" s="14"/>
    </row>
    <row r="67" spans="1:13" ht="12.75">
      <c r="A67" s="75">
        <v>79445</v>
      </c>
      <c r="B67" s="20">
        <v>26</v>
      </c>
      <c r="C67" s="103" t="s">
        <v>92</v>
      </c>
      <c r="D67" s="47">
        <v>3.42</v>
      </c>
      <c r="E67" s="47">
        <v>3.33</v>
      </c>
      <c r="F67" s="98">
        <f>E67-D67</f>
        <v>-0.08999999999999986</v>
      </c>
      <c r="G67" s="99">
        <f>F67/D67</f>
        <v>-0.02631578947368417</v>
      </c>
      <c r="H67" s="83"/>
      <c r="I67" s="67">
        <f>D67*34.0376*H67</f>
        <v>0</v>
      </c>
      <c r="J67" s="92">
        <f t="shared" si="6"/>
        <v>0</v>
      </c>
      <c r="K67" s="100">
        <f>+J67-I67</f>
        <v>0</v>
      </c>
      <c r="L67" s="101">
        <f>SUM(K20:K67)</f>
        <v>0</v>
      </c>
      <c r="M67" s="14"/>
    </row>
    <row r="68" spans="1:13" ht="12.75">
      <c r="A68" s="34">
        <v>99202</v>
      </c>
      <c r="B68" s="35"/>
      <c r="C68" s="21" t="s">
        <v>64</v>
      </c>
      <c r="D68" s="57">
        <v>1.44</v>
      </c>
      <c r="E68" s="57">
        <v>1.44</v>
      </c>
      <c r="F68" s="62">
        <f t="shared" si="7"/>
        <v>0</v>
      </c>
      <c r="G68" s="59">
        <f t="shared" si="8"/>
        <v>0</v>
      </c>
      <c r="H68" s="83"/>
      <c r="I68" s="67">
        <f t="shared" si="5"/>
        <v>0</v>
      </c>
      <c r="J68" s="67">
        <f t="shared" si="6"/>
        <v>0</v>
      </c>
      <c r="K68" s="67">
        <f aca="true" t="shared" si="10" ref="K68:K86">+J68-I68</f>
        <v>0</v>
      </c>
      <c r="L68" s="75"/>
      <c r="M68" s="14"/>
    </row>
    <row r="69" spans="1:13" ht="15">
      <c r="A69" s="36">
        <v>99203</v>
      </c>
      <c r="B69" s="37"/>
      <c r="C69" s="21" t="s">
        <v>64</v>
      </c>
      <c r="D69" s="60">
        <v>2.2</v>
      </c>
      <c r="E69" s="60">
        <v>2.21</v>
      </c>
      <c r="F69" s="62">
        <f aca="true" t="shared" si="11" ref="F69:F87">E69-D69</f>
        <v>0.009999999999999787</v>
      </c>
      <c r="G69" s="59">
        <f aca="true" t="shared" si="12" ref="G69:G87">F69/D69</f>
        <v>0.004545454545454448</v>
      </c>
      <c r="H69" s="83"/>
      <c r="I69" s="67">
        <f t="shared" si="5"/>
        <v>0</v>
      </c>
      <c r="J69" s="67">
        <f t="shared" si="6"/>
        <v>0</v>
      </c>
      <c r="K69" s="67">
        <f t="shared" si="10"/>
        <v>0</v>
      </c>
      <c r="L69" s="75"/>
      <c r="M69" s="14"/>
    </row>
    <row r="70" spans="1:13" ht="15">
      <c r="A70" s="36">
        <v>99204</v>
      </c>
      <c r="B70" s="37"/>
      <c r="C70" s="21" t="s">
        <v>64</v>
      </c>
      <c r="D70" s="60">
        <v>3.73</v>
      </c>
      <c r="E70" s="60">
        <v>3.77</v>
      </c>
      <c r="F70" s="62">
        <f t="shared" si="11"/>
        <v>0.040000000000000036</v>
      </c>
      <c r="G70" s="59">
        <f t="shared" si="12"/>
        <v>0.010723860589812341</v>
      </c>
      <c r="H70" s="83"/>
      <c r="I70" s="67">
        <f t="shared" si="5"/>
        <v>0</v>
      </c>
      <c r="J70" s="67">
        <f t="shared" si="6"/>
        <v>0</v>
      </c>
      <c r="K70" s="67">
        <f t="shared" si="10"/>
        <v>0</v>
      </c>
      <c r="L70" s="75"/>
      <c r="M70" s="14"/>
    </row>
    <row r="71" spans="1:13" ht="15">
      <c r="A71" s="78">
        <v>99205</v>
      </c>
      <c r="B71" s="37"/>
      <c r="C71" s="48" t="s">
        <v>64</v>
      </c>
      <c r="D71" s="60">
        <v>4.78</v>
      </c>
      <c r="E71" s="60">
        <v>4.84</v>
      </c>
      <c r="F71" s="62">
        <f t="shared" si="11"/>
        <v>0.05999999999999961</v>
      </c>
      <c r="G71" s="59">
        <f t="shared" si="12"/>
        <v>0.012552301255230044</v>
      </c>
      <c r="H71" s="83"/>
      <c r="I71" s="67">
        <f t="shared" si="5"/>
        <v>0</v>
      </c>
      <c r="J71" s="67">
        <f t="shared" si="6"/>
        <v>0</v>
      </c>
      <c r="K71" s="67">
        <f t="shared" si="10"/>
        <v>0</v>
      </c>
      <c r="L71" s="75"/>
      <c r="M71" s="14"/>
    </row>
    <row r="72" spans="1:13" ht="15">
      <c r="A72" s="36">
        <v>99212</v>
      </c>
      <c r="B72" s="37"/>
      <c r="C72" s="38" t="s">
        <v>65</v>
      </c>
      <c r="D72" s="60">
        <v>0.74</v>
      </c>
      <c r="E72" s="60">
        <v>0.72</v>
      </c>
      <c r="F72" s="80">
        <f t="shared" si="11"/>
        <v>-0.020000000000000018</v>
      </c>
      <c r="G72" s="81">
        <f t="shared" si="12"/>
        <v>-0.027027027027027053</v>
      </c>
      <c r="H72" s="83"/>
      <c r="I72" s="67">
        <f t="shared" si="5"/>
        <v>0</v>
      </c>
      <c r="J72" s="92">
        <f t="shared" si="6"/>
        <v>0</v>
      </c>
      <c r="K72" s="92">
        <f t="shared" si="10"/>
        <v>0</v>
      </c>
      <c r="L72" s="75"/>
      <c r="M72" s="14"/>
    </row>
    <row r="73" spans="1:13" ht="15">
      <c r="A73" s="36">
        <v>99213</v>
      </c>
      <c r="B73" s="37"/>
      <c r="C73" s="38" t="s">
        <v>65</v>
      </c>
      <c r="D73" s="60">
        <v>1.46</v>
      </c>
      <c r="E73" s="60">
        <v>1.46</v>
      </c>
      <c r="F73" s="62">
        <f t="shared" si="11"/>
        <v>0</v>
      </c>
      <c r="G73" s="59">
        <f t="shared" si="12"/>
        <v>0</v>
      </c>
      <c r="H73" s="83"/>
      <c r="I73" s="67">
        <f t="shared" si="5"/>
        <v>0</v>
      </c>
      <c r="J73" s="67">
        <f t="shared" si="6"/>
        <v>0</v>
      </c>
      <c r="K73" s="67">
        <f t="shared" si="10"/>
        <v>0</v>
      </c>
      <c r="L73" s="75"/>
      <c r="M73" s="14"/>
    </row>
    <row r="74" spans="1:13" ht="15">
      <c r="A74" s="36">
        <v>99214</v>
      </c>
      <c r="B74" s="37"/>
      <c r="C74" s="38" t="s">
        <v>65</v>
      </c>
      <c r="D74" s="60">
        <v>2.24</v>
      </c>
      <c r="E74" s="60">
        <v>2.25</v>
      </c>
      <c r="F74" s="62">
        <f t="shared" si="11"/>
        <v>0.009999999999999787</v>
      </c>
      <c r="G74" s="59">
        <f t="shared" si="12"/>
        <v>0.004464285714285619</v>
      </c>
      <c r="H74" s="83"/>
      <c r="I74" s="67">
        <f t="shared" si="5"/>
        <v>0</v>
      </c>
      <c r="J74" s="67">
        <f t="shared" si="6"/>
        <v>0</v>
      </c>
      <c r="K74" s="67">
        <f t="shared" si="10"/>
        <v>0</v>
      </c>
      <c r="L74" s="75"/>
      <c r="M74" s="14"/>
    </row>
    <row r="75" spans="1:13" ht="15">
      <c r="A75" s="36">
        <v>99215</v>
      </c>
      <c r="B75" s="37"/>
      <c r="C75" s="38" t="s">
        <v>65</v>
      </c>
      <c r="D75" s="60">
        <v>3.15</v>
      </c>
      <c r="E75" s="60">
        <v>3.17</v>
      </c>
      <c r="F75" s="62">
        <f t="shared" si="11"/>
        <v>0.020000000000000018</v>
      </c>
      <c r="G75" s="59">
        <f t="shared" si="12"/>
        <v>0.006349206349206355</v>
      </c>
      <c r="H75" s="83"/>
      <c r="I75" s="67">
        <f t="shared" si="5"/>
        <v>0</v>
      </c>
      <c r="J75" s="67">
        <f t="shared" si="6"/>
        <v>0</v>
      </c>
      <c r="K75" s="67">
        <f t="shared" si="10"/>
        <v>0</v>
      </c>
      <c r="L75" s="75"/>
      <c r="M75" s="14"/>
    </row>
    <row r="76" spans="1:13" ht="15">
      <c r="A76" s="36">
        <v>99221</v>
      </c>
      <c r="B76" s="37"/>
      <c r="C76" s="21" t="s">
        <v>66</v>
      </c>
      <c r="D76" s="60">
        <v>2.89</v>
      </c>
      <c r="E76" s="60">
        <v>2.92</v>
      </c>
      <c r="F76" s="62">
        <f t="shared" si="11"/>
        <v>0.029999999999999805</v>
      </c>
      <c r="G76" s="59">
        <f t="shared" si="12"/>
        <v>0.010380622837370174</v>
      </c>
      <c r="H76" s="83"/>
      <c r="I76" s="67">
        <f t="shared" si="5"/>
        <v>0</v>
      </c>
      <c r="J76" s="67">
        <f t="shared" si="6"/>
        <v>0</v>
      </c>
      <c r="K76" s="67">
        <f t="shared" si="10"/>
        <v>0</v>
      </c>
      <c r="L76" s="75"/>
      <c r="M76" s="14"/>
    </row>
    <row r="77" spans="1:13" ht="15">
      <c r="A77" s="36">
        <v>99222</v>
      </c>
      <c r="B77" s="37"/>
      <c r="C77" s="21" t="s">
        <v>66</v>
      </c>
      <c r="D77" s="60">
        <v>3.91</v>
      </c>
      <c r="E77" s="60">
        <v>3.96</v>
      </c>
      <c r="F77" s="62">
        <f t="shared" si="11"/>
        <v>0.04999999999999982</v>
      </c>
      <c r="G77" s="59">
        <f t="shared" si="12"/>
        <v>0.012787723785166195</v>
      </c>
      <c r="H77" s="83"/>
      <c r="I77" s="67">
        <f t="shared" si="5"/>
        <v>0</v>
      </c>
      <c r="J77" s="67">
        <f t="shared" si="6"/>
        <v>0</v>
      </c>
      <c r="K77" s="67">
        <f t="shared" si="10"/>
        <v>0</v>
      </c>
      <c r="L77" s="75"/>
      <c r="M77" s="14"/>
    </row>
    <row r="78" spans="1:14" ht="15">
      <c r="A78" s="36">
        <v>99223</v>
      </c>
      <c r="B78" s="37"/>
      <c r="C78" s="21" t="s">
        <v>66</v>
      </c>
      <c r="D78" s="60">
        <v>5.74</v>
      </c>
      <c r="E78" s="60">
        <v>5.82</v>
      </c>
      <c r="F78" s="62">
        <f t="shared" si="11"/>
        <v>0.08000000000000007</v>
      </c>
      <c r="G78" s="59">
        <f t="shared" si="12"/>
        <v>0.013937282229965169</v>
      </c>
      <c r="H78" s="83"/>
      <c r="I78" s="67">
        <f t="shared" si="5"/>
        <v>0</v>
      </c>
      <c r="J78" s="67">
        <f t="shared" si="6"/>
        <v>0</v>
      </c>
      <c r="K78" s="67">
        <f t="shared" si="10"/>
        <v>0</v>
      </c>
      <c r="L78" s="75"/>
      <c r="M78" s="14"/>
      <c r="N78" s="14" t="s">
        <v>77</v>
      </c>
    </row>
    <row r="79" spans="1:13" ht="15">
      <c r="A79" s="36">
        <v>99231</v>
      </c>
      <c r="B79" s="37"/>
      <c r="C79" s="21" t="s">
        <v>67</v>
      </c>
      <c r="D79" s="60">
        <v>1.12</v>
      </c>
      <c r="E79" s="60">
        <v>1.12</v>
      </c>
      <c r="F79" s="62">
        <f>E79-D79</f>
        <v>0</v>
      </c>
      <c r="G79" s="59">
        <f>F79/D79</f>
        <v>0</v>
      </c>
      <c r="H79" s="83"/>
      <c r="I79" s="67">
        <f t="shared" si="5"/>
        <v>0</v>
      </c>
      <c r="J79" s="67">
        <f t="shared" si="6"/>
        <v>0</v>
      </c>
      <c r="K79" s="67">
        <f>+J79-I79</f>
        <v>0</v>
      </c>
      <c r="L79" s="75"/>
      <c r="M79" s="14"/>
    </row>
    <row r="80" spans="1:13" ht="15">
      <c r="A80" s="36">
        <v>99232</v>
      </c>
      <c r="B80" s="37"/>
      <c r="C80" s="21" t="s">
        <v>67</v>
      </c>
      <c r="D80" s="60">
        <v>2.05</v>
      </c>
      <c r="E80" s="60">
        <v>2.06</v>
      </c>
      <c r="F80" s="62">
        <f>E80-D80</f>
        <v>0.010000000000000231</v>
      </c>
      <c r="G80" s="59">
        <f>F80/D80</f>
        <v>0.004878048780487918</v>
      </c>
      <c r="H80" s="83"/>
      <c r="I80" s="67">
        <f t="shared" si="5"/>
        <v>0</v>
      </c>
      <c r="J80" s="67">
        <f t="shared" si="6"/>
        <v>0</v>
      </c>
      <c r="K80" s="67">
        <f>+J80-I80</f>
        <v>0</v>
      </c>
      <c r="L80" s="75"/>
      <c r="M80" s="14"/>
    </row>
    <row r="81" spans="1:13" ht="15">
      <c r="A81" s="36">
        <v>99233</v>
      </c>
      <c r="B81" s="37"/>
      <c r="C81" s="21" t="s">
        <v>67</v>
      </c>
      <c r="D81" s="60">
        <v>2.94</v>
      </c>
      <c r="E81" s="60">
        <v>2.97</v>
      </c>
      <c r="F81" s="62">
        <f>E81-D81</f>
        <v>0.03000000000000025</v>
      </c>
      <c r="G81" s="59">
        <f>F81/D81</f>
        <v>0.010204081632653145</v>
      </c>
      <c r="H81" s="83"/>
      <c r="I81" s="67">
        <f t="shared" si="5"/>
        <v>0</v>
      </c>
      <c r="J81" s="67">
        <f t="shared" si="6"/>
        <v>0</v>
      </c>
      <c r="K81" s="67">
        <f>+J81-I81</f>
        <v>0</v>
      </c>
      <c r="L81" s="75"/>
      <c r="M81" s="14"/>
    </row>
    <row r="82" spans="1:13" ht="12.75">
      <c r="A82" s="2">
        <v>99238</v>
      </c>
      <c r="C82" s="21" t="s">
        <v>79</v>
      </c>
      <c r="D82" s="62">
        <v>2.05</v>
      </c>
      <c r="E82" s="62">
        <v>2.08</v>
      </c>
      <c r="F82" s="62">
        <f>E82-D82</f>
        <v>0.03000000000000025</v>
      </c>
      <c r="G82" s="59">
        <f>F82/D82</f>
        <v>0.014634146341463537</v>
      </c>
      <c r="H82" s="83"/>
      <c r="I82" s="67">
        <f t="shared" si="5"/>
        <v>0</v>
      </c>
      <c r="J82" s="67">
        <f t="shared" si="6"/>
        <v>0</v>
      </c>
      <c r="K82" s="67">
        <f>+J82-I82</f>
        <v>0</v>
      </c>
      <c r="L82" s="75"/>
      <c r="M82" s="14"/>
    </row>
    <row r="83" spans="1:13" ht="15">
      <c r="A83" s="36">
        <v>99354</v>
      </c>
      <c r="B83" s="37"/>
      <c r="C83" s="39" t="s">
        <v>68</v>
      </c>
      <c r="D83" s="60">
        <v>2.63</v>
      </c>
      <c r="E83" s="60">
        <v>2.65</v>
      </c>
      <c r="F83" s="62">
        <f>E83-D83</f>
        <v>0.020000000000000018</v>
      </c>
      <c r="G83" s="59">
        <f>F83/D83</f>
        <v>0.0076045627376425924</v>
      </c>
      <c r="H83" s="83"/>
      <c r="I83" s="67">
        <f t="shared" si="5"/>
        <v>0</v>
      </c>
      <c r="J83" s="67">
        <f t="shared" si="6"/>
        <v>0</v>
      </c>
      <c r="K83" s="67">
        <f>+J83-I83</f>
        <v>0</v>
      </c>
      <c r="L83" s="75"/>
      <c r="M83" s="14"/>
    </row>
    <row r="84" spans="1:13" ht="15">
      <c r="A84" s="36">
        <v>99358</v>
      </c>
      <c r="B84" s="37"/>
      <c r="C84" s="39" t="s">
        <v>69</v>
      </c>
      <c r="D84" s="60">
        <v>3.14</v>
      </c>
      <c r="E84" s="60">
        <v>3.13</v>
      </c>
      <c r="F84" s="80">
        <f t="shared" si="11"/>
        <v>-0.010000000000000231</v>
      </c>
      <c r="G84" s="81">
        <f t="shared" si="12"/>
        <v>-0.003184713375796252</v>
      </c>
      <c r="H84" s="83"/>
      <c r="I84" s="67">
        <f t="shared" si="5"/>
        <v>0</v>
      </c>
      <c r="J84" s="92">
        <f t="shared" si="6"/>
        <v>0</v>
      </c>
      <c r="K84" s="92">
        <f t="shared" si="10"/>
        <v>0</v>
      </c>
      <c r="L84" s="75"/>
      <c r="M84" s="14"/>
    </row>
    <row r="85" spans="1:13" ht="15">
      <c r="A85" s="36">
        <v>99359</v>
      </c>
      <c r="B85" s="37"/>
      <c r="C85" s="39" t="s">
        <v>70</v>
      </c>
      <c r="D85" s="60">
        <v>1.52</v>
      </c>
      <c r="E85" s="60">
        <v>1.52</v>
      </c>
      <c r="F85" s="62">
        <f t="shared" si="11"/>
        <v>0</v>
      </c>
      <c r="G85" s="59">
        <f t="shared" si="12"/>
        <v>0</v>
      </c>
      <c r="H85" s="83"/>
      <c r="I85" s="67">
        <f t="shared" si="5"/>
        <v>0</v>
      </c>
      <c r="J85" s="67">
        <f t="shared" si="6"/>
        <v>0</v>
      </c>
      <c r="K85" s="67">
        <f t="shared" si="10"/>
        <v>0</v>
      </c>
      <c r="L85" s="69" t="s">
        <v>50</v>
      </c>
      <c r="M85" s="14"/>
    </row>
    <row r="86" spans="1:13" ht="12.75">
      <c r="A86" s="36">
        <v>99406</v>
      </c>
      <c r="B86" s="18"/>
      <c r="C86" s="39" t="s">
        <v>71</v>
      </c>
      <c r="D86" s="60">
        <v>0.34</v>
      </c>
      <c r="E86" s="60">
        <v>0.35</v>
      </c>
      <c r="F86" s="62">
        <f>E86-D86</f>
        <v>0.009999999999999953</v>
      </c>
      <c r="G86" s="59">
        <f t="shared" si="12"/>
        <v>0.029411764705882214</v>
      </c>
      <c r="H86" s="83"/>
      <c r="I86" s="67">
        <f t="shared" si="5"/>
        <v>0</v>
      </c>
      <c r="J86" s="67">
        <f t="shared" si="6"/>
        <v>0</v>
      </c>
      <c r="K86" s="67">
        <f t="shared" si="10"/>
        <v>0</v>
      </c>
      <c r="L86" s="69" t="s">
        <v>75</v>
      </c>
      <c r="M86" s="14"/>
    </row>
    <row r="87" spans="1:13" ht="12.75">
      <c r="A87" s="50">
        <v>99407</v>
      </c>
      <c r="B87" s="20"/>
      <c r="C87" s="39" t="s">
        <v>72</v>
      </c>
      <c r="D87" s="60">
        <v>0.73</v>
      </c>
      <c r="E87" s="60">
        <v>0.73</v>
      </c>
      <c r="F87" s="62">
        <f t="shared" si="11"/>
        <v>0</v>
      </c>
      <c r="G87" s="59">
        <f t="shared" si="12"/>
        <v>0</v>
      </c>
      <c r="H87" s="83"/>
      <c r="I87" s="67">
        <f t="shared" si="5"/>
        <v>0</v>
      </c>
      <c r="J87" s="67">
        <f t="shared" si="6"/>
        <v>0</v>
      </c>
      <c r="K87" s="67">
        <f>+J87-I87</f>
        <v>0</v>
      </c>
      <c r="L87" s="94">
        <f>SUM(K68:K87)</f>
        <v>0</v>
      </c>
      <c r="M87" s="14"/>
    </row>
    <row r="88" spans="1:13" ht="14.25">
      <c r="A88" s="104" t="s">
        <v>97</v>
      </c>
      <c r="B88" s="105"/>
      <c r="C88" s="106"/>
      <c r="F88" s="14"/>
      <c r="G88" s="69" t="s">
        <v>62</v>
      </c>
      <c r="H88" s="84">
        <f>SUM(H4:H87)</f>
        <v>0</v>
      </c>
      <c r="I88" s="76">
        <f>SUM(I4:I87)</f>
        <v>0</v>
      </c>
      <c r="J88" s="76">
        <f>SUM(J4:J87)</f>
        <v>0</v>
      </c>
      <c r="K88" s="14"/>
      <c r="L88" s="40"/>
      <c r="M88" s="14"/>
    </row>
    <row r="89" spans="1:12" ht="12.75">
      <c r="A89" s="107" t="s">
        <v>96</v>
      </c>
      <c r="B89" s="27"/>
      <c r="C89" s="27"/>
      <c r="F89" s="14"/>
      <c r="G89" s="14"/>
      <c r="H89" s="14"/>
      <c r="I89" s="14"/>
      <c r="J89" s="41" t="s">
        <v>3</v>
      </c>
      <c r="K89" s="66">
        <f>+J88-I88</f>
        <v>0</v>
      </c>
      <c r="L89" s="42">
        <f>+L19+L67+L87</f>
        <v>0</v>
      </c>
    </row>
    <row r="90" spans="1:15" ht="12.75">
      <c r="A90" s="14"/>
      <c r="D90" s="85" t="s">
        <v>56</v>
      </c>
      <c r="F90" s="14"/>
      <c r="G90" s="14"/>
      <c r="H90" s="14"/>
      <c r="I90" s="14"/>
      <c r="J90" s="61" t="s">
        <v>63</v>
      </c>
      <c r="K90" s="97" t="e">
        <f>K89/I88</f>
        <v>#DIV/0!</v>
      </c>
      <c r="L90" s="77"/>
      <c r="M90" s="14"/>
      <c r="O90" s="14"/>
    </row>
    <row r="91" spans="1:12" ht="14.25">
      <c r="A91" s="43"/>
      <c r="B91" s="64"/>
      <c r="C91" s="65"/>
      <c r="E91" s="53"/>
      <c r="F91" s="43"/>
      <c r="G91" s="43"/>
      <c r="H91" s="43"/>
      <c r="I91" s="43"/>
      <c r="J91" s="86"/>
      <c r="K91" s="87"/>
      <c r="L91" s="53"/>
    </row>
    <row r="92" spans="1:13" ht="14.25">
      <c r="A92" s="49" t="s">
        <v>94</v>
      </c>
      <c r="B92" s="64"/>
      <c r="C92" s="53"/>
      <c r="D92" s="53"/>
      <c r="E92" s="43"/>
      <c r="F92" s="56" t="s">
        <v>77</v>
      </c>
      <c r="G92" s="49" t="s">
        <v>93</v>
      </c>
      <c r="H92" s="43"/>
      <c r="I92" s="43"/>
      <c r="J92" s="54"/>
      <c r="K92" s="55"/>
      <c r="L92" s="43"/>
      <c r="M92" s="14"/>
    </row>
    <row r="93" spans="1:13" ht="14.25">
      <c r="A93" s="82" t="s">
        <v>99</v>
      </c>
      <c r="B93" s="64"/>
      <c r="C93" s="53"/>
      <c r="D93" s="53"/>
      <c r="E93" s="53"/>
      <c r="F93" s="56"/>
      <c r="G93" s="52" t="s">
        <v>90</v>
      </c>
      <c r="H93" s="43"/>
      <c r="I93" s="43"/>
      <c r="J93" s="43"/>
      <c r="K93" s="43"/>
      <c r="L93" s="43"/>
      <c r="M93" s="14"/>
    </row>
    <row r="94" spans="1:12" ht="12.75">
      <c r="A94" s="49" t="s">
        <v>98</v>
      </c>
      <c r="B94" s="43"/>
      <c r="C94" s="43"/>
      <c r="D94" s="43"/>
      <c r="E94" s="53"/>
      <c r="F94" s="56"/>
      <c r="G94" s="49" t="s">
        <v>80</v>
      </c>
      <c r="H94" s="43"/>
      <c r="I94" s="43"/>
      <c r="J94" s="43"/>
      <c r="K94" s="43"/>
      <c r="L94" s="43"/>
    </row>
    <row r="95" spans="1:12" ht="14.25">
      <c r="A95" s="51" t="s">
        <v>95</v>
      </c>
      <c r="B95" s="1"/>
      <c r="C95" s="43"/>
      <c r="D95" s="102" t="s">
        <v>100</v>
      </c>
      <c r="E95" s="43"/>
      <c r="F95" s="43"/>
      <c r="G95" s="49" t="s">
        <v>87</v>
      </c>
      <c r="H95" s="43"/>
      <c r="I95" s="43"/>
      <c r="J95" s="49" t="s">
        <v>88</v>
      </c>
      <c r="K95" s="43"/>
      <c r="L95" s="56"/>
    </row>
    <row r="96" ht="12.75">
      <c r="J96" s="14"/>
    </row>
  </sheetData>
  <sheetProtection password="EA36" sheet="1" selectLockedCells="1"/>
  <printOptions/>
  <pageMargins left="0.79" right="0.73" top="0.65" bottom="0.26" header="0.38" footer="0.26"/>
  <pageSetup horizontalDpi="600" verticalDpi="600" orientation="landscape" scale="88" r:id="rId1"/>
  <headerFooter alignWithMargins="0">
    <oddHeader>&amp;CCY 2012-2013 Comparison of Hospital Physician Part B RVUs and Payments, with Conversion Factor Change (SATRO&amp;XR&amp;X)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cp:lastPrinted>2013-02-23T22:33:59Z</cp:lastPrinted>
  <dcterms:created xsi:type="dcterms:W3CDTF">2007-07-06T16:38:22Z</dcterms:created>
  <dcterms:modified xsi:type="dcterms:W3CDTF">2013-02-23T22:35:52Z</dcterms:modified>
  <cp:category/>
  <cp:version/>
  <cp:contentType/>
  <cp:contentStatus/>
</cp:coreProperties>
</file>